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2120" windowHeight="9120" activeTab="5"/>
  </bookViews>
  <sheets>
    <sheet name="Title" sheetId="1" r:id="rId1"/>
    <sheet name="Info" sheetId="2" r:id="rId2"/>
    <sheet name="Equation" sheetId="3" r:id="rId3"/>
    <sheet name="Ingredients" sheetId="4" r:id="rId4"/>
    <sheet name="Nutrients" sheetId="5" r:id="rId5"/>
    <sheet name="Formulate" sheetId="6" r:id="rId6"/>
    <sheet name="Output" sheetId="7" r:id="rId7"/>
  </sheets>
  <definedNames>
    <definedName name="_xlnm.Print_Area" localSheetId="6">'Output'!$A$28:$H$36</definedName>
    <definedName name="solver_adj" localSheetId="5" hidden="1">'Formulate'!$N$12:$N$23</definedName>
    <definedName name="solver_cvg" localSheetId="5" hidden="1">0.00000000001</definedName>
    <definedName name="solver_drv" localSheetId="5" hidden="1">1</definedName>
    <definedName name="solver_est" localSheetId="5" hidden="1">2</definedName>
    <definedName name="solver_itr" localSheetId="5" hidden="1">1000</definedName>
    <definedName name="solver_lhs1" localSheetId="5" hidden="1">'Formulate'!$D$5:$D$16</definedName>
    <definedName name="solver_lhs2" localSheetId="5" hidden="1">'Formulate'!$D$5:$D$16</definedName>
    <definedName name="solver_lhs3" localSheetId="5" hidden="1">'Formulate'!$N$12:$N$23</definedName>
    <definedName name="solver_lhs4" localSheetId="5" hidden="1">'Formulate'!$T$26:$U$26</definedName>
    <definedName name="solver_lhs5" localSheetId="5" hidden="1">'Formulate'!$R$25:$AO$25</definedName>
    <definedName name="solver_lhs6" localSheetId="5" hidden="1">'Formulate'!$R$25:$AO$25</definedName>
    <definedName name="solver_lhs7" localSheetId="5" hidden="1">'Formulate'!$S$25</definedName>
    <definedName name="solver_lhs8" localSheetId="5" hidden="1">'Formulate'!$T$25</definedName>
    <definedName name="solver_lin" localSheetId="5" hidden="1">2</definedName>
    <definedName name="solver_neg" localSheetId="5" hidden="1">2</definedName>
    <definedName name="solver_num" localSheetId="5" hidden="1">6</definedName>
    <definedName name="solver_nwt" localSheetId="5" hidden="1">1</definedName>
    <definedName name="solver_opt" localSheetId="5" hidden="1">'Formulate'!$I$19</definedName>
    <definedName name="solver_pre" localSheetId="5" hidden="1">0.000000001</definedName>
    <definedName name="solver_rel1" localSheetId="5" hidden="1">1</definedName>
    <definedName name="solver_rel2" localSheetId="5" hidden="1">3</definedName>
    <definedName name="solver_rel3" localSheetId="5" hidden="1">3</definedName>
    <definedName name="solver_rel4" localSheetId="5" hidden="1">1</definedName>
    <definedName name="solver_rel5" localSheetId="5" hidden="1">1</definedName>
    <definedName name="solver_rel6" localSheetId="5" hidden="1">3</definedName>
    <definedName name="solver_rel7" localSheetId="5" hidden="1">3</definedName>
    <definedName name="solver_rel8" localSheetId="5" hidden="1">3</definedName>
    <definedName name="solver_rhs1" localSheetId="5" hidden="1">'Formulate'!$E$5:$E$16</definedName>
    <definedName name="solver_rhs2" localSheetId="5" hidden="1">'Formulate'!$C$5:$C$16</definedName>
    <definedName name="solver_rhs3" localSheetId="5" hidden="1">0</definedName>
    <definedName name="solver_rhs4" localSheetId="5" hidden="1">'Formulate'!$S$7:$T$7</definedName>
    <definedName name="solver_rhs5" localSheetId="5" hidden="1">'Formulate'!$R$4:$AO$4</definedName>
    <definedName name="solver_rhs6" localSheetId="5" hidden="1">'Formulate'!$R$2:$AO$2</definedName>
    <definedName name="solver_rhs7" localSheetId="5" hidden="1">'Formulate'!#REF!</definedName>
    <definedName name="solver_rhs8" localSheetId="5" hidden="1">'Formulate'!#REF!</definedName>
    <definedName name="solver_scl" localSheetId="5" hidden="1">2</definedName>
    <definedName name="solver_sho" localSheetId="5" hidden="1">2</definedName>
    <definedName name="solver_tim" localSheetId="5" hidden="1">100</definedName>
    <definedName name="solver_tol" localSheetId="5" hidden="1">0.01</definedName>
    <definedName name="solver_typ" localSheetId="5" hidden="1">1</definedName>
    <definedName name="solver_val" localSheetId="5" hidden="1">0</definedName>
  </definedNames>
  <calcPr fullCalcOnLoad="1"/>
</workbook>
</file>

<file path=xl/sharedStrings.xml><?xml version="1.0" encoding="utf-8"?>
<sst xmlns="http://schemas.openxmlformats.org/spreadsheetml/2006/main" count="261" uniqueCount="147">
  <si>
    <t>Cost</t>
  </si>
  <si>
    <t>Min.</t>
  </si>
  <si>
    <t>Max.</t>
  </si>
  <si>
    <t>Protein</t>
  </si>
  <si>
    <t>Calcium</t>
  </si>
  <si>
    <t>Choline</t>
  </si>
  <si>
    <t>LYS</t>
  </si>
  <si>
    <t>MET</t>
  </si>
  <si>
    <t>TSAA</t>
  </si>
  <si>
    <t>PHE</t>
  </si>
  <si>
    <t>TYR</t>
  </si>
  <si>
    <t>TAAA</t>
  </si>
  <si>
    <t>THR</t>
  </si>
  <si>
    <t>TRP</t>
  </si>
  <si>
    <t>Corn, Grain</t>
  </si>
  <si>
    <t>Soybean Meal -48%</t>
  </si>
  <si>
    <t>Gluten Meal</t>
  </si>
  <si>
    <t>Poultry Fat</t>
  </si>
  <si>
    <t>Limestone</t>
  </si>
  <si>
    <t>Defluor. Phos.</t>
  </si>
  <si>
    <t>Soft Rock Phos.</t>
  </si>
  <si>
    <t>Common Salt</t>
  </si>
  <si>
    <t>Vitamin Premix</t>
  </si>
  <si>
    <t>Mineral Premix</t>
  </si>
  <si>
    <t>DL-Methionine</t>
  </si>
  <si>
    <t>L-Lysine HCl</t>
  </si>
  <si>
    <t>Choline Cl -70%</t>
  </si>
  <si>
    <t>Units</t>
  </si>
  <si>
    <t>%</t>
  </si>
  <si>
    <t>mg/g</t>
  </si>
  <si>
    <t>Dry Matter</t>
  </si>
  <si>
    <t>Ether Extract</t>
  </si>
  <si>
    <t>Linoleic Acid</t>
  </si>
  <si>
    <t>Crude Fiber</t>
  </si>
  <si>
    <t>Total Phosphorus</t>
  </si>
  <si>
    <t>Avail. Phosphorus</t>
  </si>
  <si>
    <t>Chlorine</t>
  </si>
  <si>
    <t>Sodium</t>
  </si>
  <si>
    <t>% in Mix</t>
  </si>
  <si>
    <t>Metabolizable Energy</t>
  </si>
  <si>
    <t>Weight, g</t>
  </si>
  <si>
    <t>Mix Parameters:</t>
  </si>
  <si>
    <t>Price, $</t>
  </si>
  <si>
    <t>Mix Total, %</t>
  </si>
  <si>
    <t>Mix Total, g</t>
  </si>
  <si>
    <t>Projected Body Weight Gain, g</t>
  </si>
  <si>
    <t>Liveweight equivalent price, $/lb</t>
  </si>
  <si>
    <t>Profit</t>
  </si>
  <si>
    <t>Base case optimal solution (price = 34.25c/lb):</t>
  </si>
  <si>
    <t>Revenue</t>
  </si>
  <si>
    <t>Feed conversion ratio</t>
  </si>
  <si>
    <t>Max Intake, g</t>
  </si>
  <si>
    <t>Per chicken</t>
  </si>
  <si>
    <t>Weight in 1kg of feed</t>
  </si>
  <si>
    <t>Intercept</t>
  </si>
  <si>
    <t>Lysine</t>
  </si>
  <si>
    <t>Actual</t>
  </si>
  <si>
    <t>CP:MET</t>
  </si>
  <si>
    <t>REQ'D</t>
  </si>
  <si>
    <t>CP:TSAA</t>
  </si>
  <si>
    <t>CP:THR</t>
  </si>
  <si>
    <t>CP:TRP</t>
  </si>
  <si>
    <r>
      <t>W</t>
    </r>
    <r>
      <rPr>
        <sz val="26"/>
        <rFont val="Arial"/>
        <family val="2"/>
      </rPr>
      <t xml:space="preserve">indows </t>
    </r>
    <r>
      <rPr>
        <sz val="26"/>
        <color indexed="10"/>
        <rFont val="Arial"/>
        <family val="2"/>
      </rPr>
      <t>U</t>
    </r>
    <r>
      <rPr>
        <sz val="26"/>
        <rFont val="Arial"/>
        <family val="2"/>
      </rPr>
      <t>ser-friendly</t>
    </r>
    <r>
      <rPr>
        <sz val="26"/>
        <color indexed="10"/>
        <rFont val="Arial"/>
        <family val="2"/>
      </rPr>
      <t xml:space="preserve"> P</t>
    </r>
    <r>
      <rPr>
        <sz val="26"/>
        <color indexed="8"/>
        <rFont val="Arial"/>
        <family val="2"/>
      </rPr>
      <t xml:space="preserve">oultry </t>
    </r>
    <r>
      <rPr>
        <sz val="26"/>
        <color indexed="10"/>
        <rFont val="Arial"/>
        <family val="2"/>
      </rPr>
      <t>P</t>
    </r>
    <r>
      <rPr>
        <sz val="26"/>
        <rFont val="Arial"/>
        <family val="2"/>
      </rPr>
      <t>rogram</t>
    </r>
  </si>
  <si>
    <r>
      <t xml:space="preserve">for </t>
    </r>
    <r>
      <rPr>
        <sz val="26"/>
        <color indexed="10"/>
        <rFont val="Arial"/>
        <family val="2"/>
      </rPr>
      <t>E</t>
    </r>
    <r>
      <rPr>
        <sz val="26"/>
        <rFont val="Arial"/>
        <family val="2"/>
      </rPr>
      <t xml:space="preserve">conomic </t>
    </r>
    <r>
      <rPr>
        <sz val="26"/>
        <color indexed="10"/>
        <rFont val="Arial"/>
        <family val="2"/>
      </rPr>
      <t>M</t>
    </r>
    <r>
      <rPr>
        <sz val="26"/>
        <rFont val="Arial"/>
        <family val="2"/>
      </rPr>
      <t>odeling</t>
    </r>
  </si>
  <si>
    <t>WUPPEM</t>
  </si>
  <si>
    <t>Dmitry Vedenov</t>
  </si>
  <si>
    <t>Kimberly Sterling</t>
  </si>
  <si>
    <t>Gene Pesti</t>
  </si>
  <si>
    <t>The Universtiy of Georgia</t>
  </si>
  <si>
    <t>Corn</t>
  </si>
  <si>
    <t>SBM</t>
  </si>
  <si>
    <t>CGM</t>
  </si>
  <si>
    <t>L-Lys</t>
  </si>
  <si>
    <t>Cost ($/100 Pounds)</t>
  </si>
  <si>
    <t>Usage Level</t>
  </si>
  <si>
    <t>Level</t>
  </si>
  <si>
    <t>Diet</t>
  </si>
  <si>
    <t>/Bird</t>
  </si>
  <si>
    <t>Protein Level =</t>
  </si>
  <si>
    <t xml:space="preserve">Lysine Level = </t>
  </si>
  <si>
    <t>Diet Cost =</t>
  </si>
  <si>
    <t>$/cwt.</t>
  </si>
  <si>
    <t>Body</t>
  </si>
  <si>
    <t>Weight</t>
  </si>
  <si>
    <t>FCR</t>
  </si>
  <si>
    <t>Press the Control and C keys together</t>
  </si>
  <si>
    <t>To copy the current data to the output sheet</t>
  </si>
  <si>
    <t>Total Consumption, g</t>
  </si>
  <si>
    <t>Ingredients</t>
  </si>
  <si>
    <t xml:space="preserve">MAKE NO CHANGES FROM THIS PAGE </t>
  </si>
  <si>
    <t>EXCEPT INGREDIENT COSTS</t>
  </si>
  <si>
    <t>Protein Intake</t>
  </si>
  <si>
    <t>Lysine Intake</t>
  </si>
  <si>
    <t>Protein Intake x Lysine Intake</t>
  </si>
  <si>
    <t>Protein Intake Squared</t>
  </si>
  <si>
    <t>Lysine Intake Squared</t>
  </si>
  <si>
    <t>Parameter</t>
  </si>
  <si>
    <t>Coefficient</t>
  </si>
  <si>
    <t xml:space="preserve">Change the Body Weight = F(Protein Intake, Lysine Intake) equation </t>
  </si>
  <si>
    <t>from this Spreadsheet</t>
  </si>
  <si>
    <t>MAKE CHANGES IN INGREDIENT NAMES AND VALUES ON THIS PAGE</t>
  </si>
  <si>
    <t xml:space="preserve">MAKE CHANGES TO </t>
  </si>
  <si>
    <t>NUTRIENT NAMES</t>
  </si>
  <si>
    <t>FROM THIS</t>
  </si>
  <si>
    <t>SPREADSHEET</t>
  </si>
  <si>
    <t>AND LIMITS</t>
  </si>
  <si>
    <t xml:space="preserve">This program takes the technically derived equation for broiler growth, </t>
  </si>
  <si>
    <t xml:space="preserve">adds economic data on the cost of feed ingredients and the value of </t>
  </si>
  <si>
    <t>In this example, data was derived from a starting chick experiment,</t>
  </si>
  <si>
    <t>so birds are only about 450 grams in weight.</t>
  </si>
  <si>
    <t>live broilers, and calculates the levels of protein and lysine</t>
  </si>
  <si>
    <t>that maximize profits (returns over feed cost).</t>
  </si>
  <si>
    <t>For commercial production, data from larger birds needs to be derived.</t>
  </si>
  <si>
    <t>Ingredient information should be input on the "Ingredients" spreadsheet</t>
  </si>
  <si>
    <t>From there, it is transferred to the "Formulate" spreadsheet.</t>
  </si>
  <si>
    <t>Ingrredient costs are input directly on the "Formulate" spreadsheet.</t>
  </si>
  <si>
    <t>Nutrient information should be input on the "Nutrients" spreadsheet.</t>
  </si>
  <si>
    <t>The technical equation coefficients are input on the "Equation" spreadsheet.</t>
  </si>
  <si>
    <t>From there, they are transferred to the "Formulate" spreadsheet.</t>
  </si>
  <si>
    <t xml:space="preserve">The "Solver" add-in can be used to maximize profits (cell I19) by </t>
  </si>
  <si>
    <t>changing the amounts of feed ingredients in the solution subject to ingredient</t>
  </si>
  <si>
    <t xml:space="preserve">and nutrient constraints.  Different amounts of feed ingredients result in </t>
  </si>
  <si>
    <t xml:space="preserve">different protein and lysine intakes, and therefore different amounts of </t>
  </si>
  <si>
    <t>body weight, according to the technical growth equation input on the "Equation"</t>
  </si>
  <si>
    <t>spreadsheet.</t>
  </si>
  <si>
    <t xml:space="preserve">The "Solver" results sometimes depend on its starting point.  By pressing the </t>
  </si>
  <si>
    <t>will be coppied in to the problem (the data in cells l12 to L23).</t>
  </si>
  <si>
    <t>"Ctrl" and "S" keys together before starting "Solver", a new starting point</t>
  </si>
  <si>
    <t xml:space="preserve">By pressing the "Ctrl" and "C" keys together, the current results are copied </t>
  </si>
  <si>
    <t>into the "Output" spreadsheet.</t>
  </si>
  <si>
    <t>Version 0.90</t>
  </si>
  <si>
    <t>L-Lys HCl</t>
  </si>
  <si>
    <t>Ref. $</t>
  </si>
  <si>
    <t>Pct. Ref.</t>
  </si>
  <si>
    <t>Lysine:cP</t>
  </si>
  <si>
    <t>SBM at High, Medium and Lowest price "MP"</t>
  </si>
  <si>
    <t>SBM at High, Medium and Lowest price "LC"</t>
  </si>
  <si>
    <t>CGM at High, Medium and Lowest price "LC"</t>
  </si>
  <si>
    <t>CGM at High, Medium and Lowest price "MP"</t>
  </si>
  <si>
    <t>FEED</t>
  </si>
  <si>
    <t>lc</t>
  </si>
  <si>
    <t>mp</t>
  </si>
  <si>
    <t>sbm</t>
  </si>
  <si>
    <t>cgm</t>
  </si>
  <si>
    <t>diff</t>
  </si>
  <si>
    <t>week</t>
  </si>
  <si>
    <t>year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</si>
</sst>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  <numFmt numFmtId="166" formatCode="0.000"/>
    <numFmt numFmtId="167" formatCode="0.00000000"/>
    <numFmt numFmtId="168" formatCode="0.0000000"/>
    <numFmt numFmtId="169" formatCode="0.000000"/>
    <numFmt numFmtId="170" formatCode="0.00000"/>
    <numFmt numFmtId="171" formatCode="0.0"/>
    <numFmt numFmtId="172" formatCode="_(&quot;$&quot;* #,##0.000_);_(&quot;$&quot;* \(#,##0.000\);_(&quot;$&quot;* &quot;-&quot;??_);_(@_)"/>
    <numFmt numFmtId="173" formatCode="_(&quot;$&quot;* #,##0.0000_);_(&quot;$&quot;* \(#,##0.0000\);_(&quot;$&quot;* &quot;-&quot;??_);_(@_)"/>
  </numFmts>
  <fonts count="14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26"/>
      <name val="Arial"/>
      <family val="2"/>
    </font>
    <font>
      <sz val="26"/>
      <color indexed="10"/>
      <name val="Arial"/>
      <family val="2"/>
    </font>
    <font>
      <sz val="26"/>
      <color indexed="8"/>
      <name val="Arial"/>
      <family val="2"/>
    </font>
    <font>
      <b/>
      <sz val="48"/>
      <color indexed="10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color indexed="8"/>
      <name val="Arial"/>
      <family val="0"/>
    </font>
    <font>
      <sz val="14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44" fontId="0" fillId="0" borderId="0" xfId="17" applyAlignment="1">
      <alignment/>
    </xf>
    <xf numFmtId="0" fontId="0" fillId="0" borderId="0" xfId="0" applyAlignment="1">
      <alignment horizontal="center" vertical="center" wrapText="1"/>
    </xf>
    <xf numFmtId="10" fontId="0" fillId="0" borderId="0" xfId="19" applyNumberFormat="1" applyAlignment="1">
      <alignment/>
    </xf>
    <xf numFmtId="0" fontId="2" fillId="0" borderId="0" xfId="0" applyFont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44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10" fontId="0" fillId="0" borderId="0" xfId="19" applyNumberFormat="1" applyFont="1" applyAlignment="1">
      <alignment/>
    </xf>
    <xf numFmtId="166" fontId="0" fillId="0" borderId="0" xfId="19" applyNumberFormat="1" applyAlignment="1">
      <alignment/>
    </xf>
    <xf numFmtId="0" fontId="3" fillId="0" borderId="0" xfId="0" applyFont="1" applyAlignment="1">
      <alignment/>
    </xf>
    <xf numFmtId="2" fontId="3" fillId="2" borderId="0" xfId="0" applyNumberFormat="1" applyFont="1" applyFill="1" applyAlignment="1">
      <alignment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0" fillId="2" borderId="0" xfId="0" applyNumberFormat="1" applyFill="1" applyAlignment="1">
      <alignment/>
    </xf>
    <xf numFmtId="10" fontId="3" fillId="5" borderId="0" xfId="19" applyNumberFormat="1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8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44" fontId="3" fillId="0" borderId="0" xfId="17" applyFont="1" applyAlignment="1">
      <alignment/>
    </xf>
    <xf numFmtId="44" fontId="0" fillId="0" borderId="0" xfId="17" applyFill="1" applyAlignment="1">
      <alignment/>
    </xf>
    <xf numFmtId="0" fontId="0" fillId="0" borderId="0" xfId="0" applyFill="1" applyAlignment="1">
      <alignment/>
    </xf>
    <xf numFmtId="10" fontId="0" fillId="2" borderId="1" xfId="19" applyNumberFormat="1" applyFill="1" applyBorder="1" applyAlignment="1">
      <alignment/>
    </xf>
    <xf numFmtId="10" fontId="3" fillId="5" borderId="1" xfId="19" applyNumberFormat="1" applyFont="1" applyFill="1" applyBorder="1" applyAlignment="1">
      <alignment/>
    </xf>
    <xf numFmtId="10" fontId="0" fillId="2" borderId="2" xfId="19" applyNumberFormat="1" applyFill="1" applyBorder="1" applyAlignment="1">
      <alignment/>
    </xf>
    <xf numFmtId="10" fontId="0" fillId="2" borderId="3" xfId="19" applyNumberFormat="1" applyFill="1" applyBorder="1" applyAlignment="1">
      <alignment/>
    </xf>
    <xf numFmtId="10" fontId="3" fillId="5" borderId="3" xfId="19" applyNumberFormat="1" applyFont="1" applyFill="1" applyBorder="1" applyAlignment="1">
      <alignment/>
    </xf>
    <xf numFmtId="10" fontId="0" fillId="2" borderId="4" xfId="19" applyNumberFormat="1" applyFill="1" applyBorder="1" applyAlignment="1">
      <alignment/>
    </xf>
    <xf numFmtId="10" fontId="0" fillId="2" borderId="5" xfId="19" applyNumberFormat="1" applyFill="1" applyBorder="1" applyAlignment="1">
      <alignment/>
    </xf>
    <xf numFmtId="10" fontId="3" fillId="5" borderId="5" xfId="19" applyNumberFormat="1" applyFont="1" applyFill="1" applyBorder="1" applyAlignment="1">
      <alignment/>
    </xf>
    <xf numFmtId="10" fontId="0" fillId="2" borderId="6" xfId="19" applyNumberFormat="1" applyFill="1" applyBorder="1" applyAlignment="1">
      <alignment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4" fontId="0" fillId="4" borderId="10" xfId="17" applyFill="1" applyBorder="1" applyAlignment="1">
      <alignment/>
    </xf>
    <xf numFmtId="44" fontId="0" fillId="4" borderId="11" xfId="17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 wrapText="1"/>
    </xf>
    <xf numFmtId="10" fontId="0" fillId="0" borderId="0" xfId="19" applyNumberFormat="1" applyFill="1" applyAlignment="1">
      <alignment/>
    </xf>
    <xf numFmtId="44" fontId="0" fillId="0" borderId="0" xfId="17" applyFill="1" applyBorder="1" applyAlignment="1">
      <alignment/>
    </xf>
    <xf numFmtId="0" fontId="0" fillId="0" borderId="0" xfId="0" applyFill="1" applyBorder="1" applyAlignment="1">
      <alignment/>
    </xf>
    <xf numFmtId="10" fontId="0" fillId="0" borderId="0" xfId="19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Alignment="1">
      <alignment horizontal="center" vertical="center" textRotation="75" wrapText="1"/>
    </xf>
    <xf numFmtId="2" fontId="0" fillId="0" borderId="0" xfId="0" applyNumberFormat="1" applyAlignment="1">
      <alignment horizontal="center" vertical="center" wrapText="1"/>
    </xf>
    <xf numFmtId="2" fontId="0" fillId="3" borderId="0" xfId="0" applyNumberFormat="1" applyFill="1" applyAlignment="1">
      <alignment/>
    </xf>
    <xf numFmtId="0" fontId="9" fillId="6" borderId="0" xfId="0" applyFont="1" applyFill="1" applyAlignment="1">
      <alignment/>
    </xf>
    <xf numFmtId="0" fontId="3" fillId="4" borderId="7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3" fillId="4" borderId="16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168" fontId="3" fillId="2" borderId="2" xfId="0" applyNumberFormat="1" applyFont="1" applyFill="1" applyBorder="1" applyAlignment="1">
      <alignment/>
    </xf>
    <xf numFmtId="0" fontId="3" fillId="4" borderId="18" xfId="0" applyFont="1" applyFill="1" applyBorder="1" applyAlignment="1">
      <alignment/>
    </xf>
    <xf numFmtId="168" fontId="3" fillId="2" borderId="4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169" fontId="0" fillId="0" borderId="0" xfId="17" applyNumberFormat="1" applyFill="1" applyAlignment="1">
      <alignment/>
    </xf>
    <xf numFmtId="0" fontId="0" fillId="7" borderId="1" xfId="0" applyFill="1" applyBorder="1" applyAlignment="1">
      <alignment/>
    </xf>
    <xf numFmtId="44" fontId="0" fillId="7" borderId="1" xfId="17" applyFill="1" applyBorder="1" applyAlignment="1">
      <alignment/>
    </xf>
    <xf numFmtId="44" fontId="0" fillId="4" borderId="1" xfId="17" applyFill="1" applyBorder="1" applyAlignment="1">
      <alignment/>
    </xf>
    <xf numFmtId="169" fontId="0" fillId="0" borderId="0" xfId="0" applyNumberFormat="1" applyAlignment="1">
      <alignment horizontal="center"/>
    </xf>
    <xf numFmtId="169" fontId="0" fillId="0" borderId="0" xfId="0" applyNumberFormat="1" applyAlignment="1" quotePrefix="1">
      <alignment horizontal="center"/>
    </xf>
    <xf numFmtId="169" fontId="0" fillId="0" borderId="0" xfId="17" applyNumberFormat="1" applyFill="1" applyBorder="1" applyAlignment="1">
      <alignment/>
    </xf>
    <xf numFmtId="169" fontId="0" fillId="0" borderId="0" xfId="0" applyNumberFormat="1" applyAlignment="1">
      <alignment/>
    </xf>
    <xf numFmtId="0" fontId="0" fillId="0" borderId="19" xfId="0" applyBorder="1" applyAlignment="1">
      <alignment/>
    </xf>
    <xf numFmtId="10" fontId="0" fillId="0" borderId="19" xfId="19" applyNumberFormat="1" applyBorder="1" applyAlignment="1">
      <alignment/>
    </xf>
    <xf numFmtId="169" fontId="0" fillId="0" borderId="19" xfId="17" applyNumberFormat="1" applyFill="1" applyBorder="1" applyAlignment="1">
      <alignment/>
    </xf>
    <xf numFmtId="0" fontId="0" fillId="7" borderId="1" xfId="0" applyFill="1" applyBorder="1" applyAlignment="1">
      <alignment horizontal="center"/>
    </xf>
    <xf numFmtId="1" fontId="0" fillId="7" borderId="1" xfId="19" applyNumberFormat="1" applyFill="1" applyBorder="1" applyAlignment="1">
      <alignment horizontal="center"/>
    </xf>
    <xf numFmtId="165" fontId="0" fillId="7" borderId="1" xfId="19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19" applyNumberFormat="1" applyFill="1" applyBorder="1" applyAlignment="1">
      <alignment horizontal="center"/>
    </xf>
    <xf numFmtId="44" fontId="0" fillId="4" borderId="20" xfId="17" applyFont="1" applyFill="1" applyBorder="1" applyAlignment="1">
      <alignment/>
    </xf>
    <xf numFmtId="10" fontId="2" fillId="0" borderId="0" xfId="19" applyNumberFormat="1" applyFon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10" fontId="0" fillId="0" borderId="0" xfId="19" applyNumberFormat="1" applyBorder="1" applyAlignment="1">
      <alignment/>
    </xf>
    <xf numFmtId="2" fontId="0" fillId="0" borderId="0" xfId="19" applyNumberFormat="1" applyAlignment="1">
      <alignment/>
    </xf>
    <xf numFmtId="165" fontId="0" fillId="0" borderId="0" xfId="0" applyNumberFormat="1" applyAlignment="1">
      <alignment/>
    </xf>
    <xf numFmtId="165" fontId="0" fillId="0" borderId="0" xfId="19" applyNumberFormat="1" applyAlignment="1">
      <alignment/>
    </xf>
    <xf numFmtId="171" fontId="0" fillId="0" borderId="0" xfId="0" applyNumberFormat="1" applyAlignment="1">
      <alignment/>
    </xf>
    <xf numFmtId="171" fontId="0" fillId="0" borderId="0" xfId="19" applyNumberFormat="1" applyAlignment="1">
      <alignment/>
    </xf>
    <xf numFmtId="0" fontId="8" fillId="2" borderId="0" xfId="0" applyFont="1" applyFill="1" applyAlignment="1">
      <alignment horizontal="center"/>
    </xf>
    <xf numFmtId="0" fontId="13" fillId="8" borderId="21" xfId="0" applyFont="1" applyFill="1" applyBorder="1" applyAlignment="1">
      <alignment horizontal="center"/>
    </xf>
    <xf numFmtId="0" fontId="13" fillId="8" borderId="19" xfId="0" applyFont="1" applyFill="1" applyBorder="1" applyAlignment="1">
      <alignment horizontal="center"/>
    </xf>
    <xf numFmtId="0" fontId="13" fillId="8" borderId="22" xfId="0" applyFont="1" applyFill="1" applyBorder="1" applyAlignment="1">
      <alignment horizontal="center"/>
    </xf>
    <xf numFmtId="0" fontId="13" fillId="8" borderId="23" xfId="0" applyFont="1" applyFill="1" applyBorder="1" applyAlignment="1">
      <alignment/>
    </xf>
    <xf numFmtId="0" fontId="13" fillId="8" borderId="24" xfId="0" applyFont="1" applyFill="1" applyBorder="1" applyAlignment="1">
      <alignment/>
    </xf>
    <xf numFmtId="0" fontId="13" fillId="8" borderId="25" xfId="0" applyFont="1" applyFill="1" applyBorder="1" applyAlignment="1">
      <alignment/>
    </xf>
    <xf numFmtId="0" fontId="10" fillId="8" borderId="0" xfId="0" applyFont="1" applyFill="1" applyAlignment="1">
      <alignment horizontal="center"/>
    </xf>
    <xf numFmtId="0" fontId="8" fillId="8" borderId="0" xfId="0" applyFont="1" applyFill="1" applyAlignment="1">
      <alignment horizontal="center"/>
    </xf>
    <xf numFmtId="0" fontId="13" fillId="9" borderId="23" xfId="0" applyFont="1" applyFill="1" applyBorder="1" applyAlignment="1">
      <alignment horizontal="center"/>
    </xf>
    <xf numFmtId="0" fontId="13" fillId="9" borderId="24" xfId="0" applyFont="1" applyFill="1" applyBorder="1" applyAlignment="1">
      <alignment horizontal="center"/>
    </xf>
    <xf numFmtId="0" fontId="13" fillId="9" borderId="25" xfId="0" applyFont="1" applyFill="1" applyBorder="1" applyAlignment="1">
      <alignment horizontal="center"/>
    </xf>
    <xf numFmtId="0" fontId="13" fillId="9" borderId="26" xfId="0" applyFont="1" applyFill="1" applyBorder="1" applyAlignment="1">
      <alignment horizontal="center"/>
    </xf>
    <xf numFmtId="0" fontId="13" fillId="9" borderId="0" xfId="0" applyFont="1" applyFill="1" applyBorder="1" applyAlignment="1">
      <alignment horizontal="center"/>
    </xf>
    <xf numFmtId="0" fontId="13" fillId="9" borderId="27" xfId="0" applyFont="1" applyFill="1" applyBorder="1" applyAlignment="1">
      <alignment horizontal="center"/>
    </xf>
    <xf numFmtId="0" fontId="11" fillId="9" borderId="21" xfId="0" applyFont="1" applyFill="1" applyBorder="1" applyAlignment="1">
      <alignment horizontal="center"/>
    </xf>
    <xf numFmtId="0" fontId="11" fillId="9" borderId="19" xfId="0" applyFont="1" applyFill="1" applyBorder="1" applyAlignment="1">
      <alignment horizontal="center"/>
    </xf>
    <xf numFmtId="0" fontId="11" fillId="9" borderId="22" xfId="0" applyFont="1" applyFill="1" applyBorder="1" applyAlignment="1">
      <alignment horizontal="center"/>
    </xf>
    <xf numFmtId="0" fontId="11" fillId="9" borderId="26" xfId="0" applyFont="1" applyFill="1" applyBorder="1" applyAlignment="1">
      <alignment horizontal="center"/>
    </xf>
    <xf numFmtId="0" fontId="11" fillId="9" borderId="0" xfId="0" applyFont="1" applyFill="1" applyBorder="1" applyAlignment="1">
      <alignment horizontal="center"/>
    </xf>
    <xf numFmtId="0" fontId="11" fillId="9" borderId="27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8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43"/>
  <sheetViews>
    <sheetView workbookViewId="0" topLeftCell="A1">
      <selection activeCell="L29" sqref="L29"/>
    </sheetView>
  </sheetViews>
  <sheetFormatPr defaultColWidth="9.140625" defaultRowHeight="12.75"/>
  <cols>
    <col min="5" max="5" width="5.140625" style="0" customWidth="1"/>
  </cols>
  <sheetData>
    <row r="1" spans="1:18" ht="12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ht="33">
      <c r="A4" s="10"/>
      <c r="B4" s="21" t="s">
        <v>62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33">
      <c r="A5" s="10"/>
      <c r="B5" s="10"/>
      <c r="C5" s="10"/>
      <c r="D5" s="22" t="s">
        <v>63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18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12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60">
      <c r="A8" s="10"/>
      <c r="B8" s="10"/>
      <c r="C8" s="10"/>
      <c r="D8" s="23" t="s">
        <v>64</v>
      </c>
      <c r="E8" s="10"/>
      <c r="F8" s="10"/>
      <c r="G8" s="10"/>
      <c r="H8" s="10"/>
      <c r="I8" s="10"/>
      <c r="J8" s="10" t="s">
        <v>130</v>
      </c>
      <c r="K8" s="10"/>
      <c r="L8" s="10"/>
      <c r="M8" s="10"/>
      <c r="N8" s="10"/>
      <c r="O8" s="10"/>
      <c r="P8" s="10"/>
      <c r="Q8" s="10"/>
      <c r="R8" s="10"/>
    </row>
    <row r="9" spans="1:18" ht="12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15">
      <c r="A10" s="10"/>
      <c r="B10" s="10"/>
      <c r="C10" s="10"/>
      <c r="D10" s="10"/>
      <c r="E10" s="10"/>
      <c r="F10" s="99" t="s">
        <v>65</v>
      </c>
      <c r="G10" s="99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ht="15">
      <c r="A11" s="10"/>
      <c r="B11" s="10"/>
      <c r="C11" s="10"/>
      <c r="D11" s="10"/>
      <c r="E11" s="10"/>
      <c r="F11" s="99" t="s">
        <v>66</v>
      </c>
      <c r="G11" s="99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15">
      <c r="A12" s="10"/>
      <c r="B12" s="10"/>
      <c r="C12" s="10"/>
      <c r="D12" s="10"/>
      <c r="E12" s="10"/>
      <c r="F12" s="99" t="s">
        <v>67</v>
      </c>
      <c r="G12" s="99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ht="12.7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12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15">
      <c r="A15" s="10"/>
      <c r="B15" s="10"/>
      <c r="C15" s="10"/>
      <c r="D15" s="10"/>
      <c r="E15" s="24" t="s">
        <v>68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ht="12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ht="12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ht="12.7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ht="12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ht="12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ht="12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1:18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1:18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8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</sheetData>
  <mergeCells count="3">
    <mergeCell ref="F10:G10"/>
    <mergeCell ref="F11:G11"/>
    <mergeCell ref="F12:G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3:B35"/>
  <sheetViews>
    <sheetView workbookViewId="0" topLeftCell="A1">
      <selection activeCell="J24" sqref="J24:J25"/>
    </sheetView>
  </sheetViews>
  <sheetFormatPr defaultColWidth="9.140625" defaultRowHeight="12.75"/>
  <sheetData>
    <row r="3" ht="12.75">
      <c r="B3" t="s">
        <v>106</v>
      </c>
    </row>
    <row r="4" ht="12.75">
      <c r="B4" t="s">
        <v>107</v>
      </c>
    </row>
    <row r="5" ht="12.75">
      <c r="B5" t="s">
        <v>110</v>
      </c>
    </row>
    <row r="6" ht="12.75">
      <c r="B6" t="s">
        <v>111</v>
      </c>
    </row>
    <row r="8" ht="12.75">
      <c r="B8" t="s">
        <v>108</v>
      </c>
    </row>
    <row r="9" ht="12.75">
      <c r="B9" t="s">
        <v>109</v>
      </c>
    </row>
    <row r="11" ht="12.75">
      <c r="B11" t="s">
        <v>112</v>
      </c>
    </row>
    <row r="13" ht="12.75">
      <c r="B13" t="s">
        <v>117</v>
      </c>
    </row>
    <row r="14" ht="12.75">
      <c r="B14" t="s">
        <v>118</v>
      </c>
    </row>
    <row r="16" ht="12.75">
      <c r="B16" t="s">
        <v>113</v>
      </c>
    </row>
    <row r="17" ht="12.75">
      <c r="B17" t="s">
        <v>114</v>
      </c>
    </row>
    <row r="18" ht="12.75">
      <c r="B18" t="s">
        <v>115</v>
      </c>
    </row>
    <row r="20" ht="12.75">
      <c r="B20" t="s">
        <v>116</v>
      </c>
    </row>
    <row r="21" ht="12.75">
      <c r="B21" t="s">
        <v>114</v>
      </c>
    </row>
    <row r="23" ht="12.75">
      <c r="B23" t="s">
        <v>119</v>
      </c>
    </row>
    <row r="24" ht="12.75">
      <c r="B24" t="s">
        <v>120</v>
      </c>
    </row>
    <row r="25" ht="12.75">
      <c r="B25" t="s">
        <v>121</v>
      </c>
    </row>
    <row r="26" ht="12.75">
      <c r="B26" t="s">
        <v>122</v>
      </c>
    </row>
    <row r="27" ht="12.75">
      <c r="B27" t="s">
        <v>123</v>
      </c>
    </row>
    <row r="28" ht="12.75">
      <c r="B28" t="s">
        <v>124</v>
      </c>
    </row>
    <row r="30" ht="12.75">
      <c r="B30" t="s">
        <v>125</v>
      </c>
    </row>
    <row r="31" ht="12.75">
      <c r="B31" t="s">
        <v>127</v>
      </c>
    </row>
    <row r="32" ht="12.75">
      <c r="B32" t="s">
        <v>126</v>
      </c>
    </row>
    <row r="34" ht="12.75">
      <c r="B34" t="s">
        <v>128</v>
      </c>
    </row>
    <row r="35" ht="12.75">
      <c r="B35" t="s">
        <v>129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B2:I14"/>
  <sheetViews>
    <sheetView workbookViewId="0" topLeftCell="A1">
      <selection activeCell="I29" sqref="I28:I29"/>
    </sheetView>
  </sheetViews>
  <sheetFormatPr defaultColWidth="9.140625" defaultRowHeight="12.75"/>
  <cols>
    <col min="5" max="5" width="28.57421875" style="0" customWidth="1"/>
    <col min="6" max="6" width="12.140625" style="0" bestFit="1" customWidth="1"/>
  </cols>
  <sheetData>
    <row r="2" ht="12.75">
      <c r="I2" s="66"/>
    </row>
    <row r="3" ht="13.5" thickBot="1"/>
    <row r="4" spans="2:8" ht="18" customHeight="1">
      <c r="B4" s="103" t="s">
        <v>98</v>
      </c>
      <c r="C4" s="104"/>
      <c r="D4" s="104"/>
      <c r="E4" s="104"/>
      <c r="F4" s="104"/>
      <c r="G4" s="104"/>
      <c r="H4" s="105"/>
    </row>
    <row r="5" spans="2:8" ht="18.75" thickBot="1">
      <c r="B5" s="100" t="s">
        <v>99</v>
      </c>
      <c r="C5" s="101"/>
      <c r="D5" s="101"/>
      <c r="E5" s="101"/>
      <c r="F5" s="101"/>
      <c r="G5" s="101"/>
      <c r="H5" s="102"/>
    </row>
    <row r="6" ht="13.5" thickBot="1"/>
    <row r="7" spans="5:6" ht="13.5" thickBot="1">
      <c r="E7" s="58" t="s">
        <v>96</v>
      </c>
      <c r="F7" s="59" t="s">
        <v>97</v>
      </c>
    </row>
    <row r="8" spans="5:6" ht="12.75">
      <c r="E8" s="60"/>
      <c r="F8" s="61"/>
    </row>
    <row r="9" spans="5:6" ht="12.75">
      <c r="E9" s="62" t="s">
        <v>54</v>
      </c>
      <c r="F9" s="63">
        <v>-183.8462165</v>
      </c>
    </row>
    <row r="10" spans="5:6" ht="12.75">
      <c r="E10" s="62" t="s">
        <v>91</v>
      </c>
      <c r="F10" s="63">
        <v>5.1114562</v>
      </c>
    </row>
    <row r="11" spans="5:6" ht="12.75">
      <c r="E11" s="62" t="s">
        <v>92</v>
      </c>
      <c r="F11" s="63">
        <v>34.810928</v>
      </c>
    </row>
    <row r="12" spans="5:6" ht="12.75">
      <c r="E12" s="62" t="s">
        <v>94</v>
      </c>
      <c r="F12" s="63">
        <v>-0.0690259</v>
      </c>
    </row>
    <row r="13" spans="5:6" ht="12.75">
      <c r="E13" s="62" t="s">
        <v>95</v>
      </c>
      <c r="F13" s="63">
        <v>-25.577095</v>
      </c>
    </row>
    <row r="14" spans="5:6" ht="13.5" thickBot="1">
      <c r="E14" s="64" t="s">
        <v>93</v>
      </c>
      <c r="F14" s="65">
        <v>2.3088639</v>
      </c>
    </row>
  </sheetData>
  <mergeCells count="2">
    <mergeCell ref="B5:H5"/>
    <mergeCell ref="B4:H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Y15"/>
  <sheetViews>
    <sheetView workbookViewId="0" topLeftCell="A2">
      <selection activeCell="A15" sqref="A15"/>
    </sheetView>
  </sheetViews>
  <sheetFormatPr defaultColWidth="9.140625" defaultRowHeight="12.75"/>
  <cols>
    <col min="1" max="1" width="21.8515625" style="0" customWidth="1"/>
    <col min="2" max="2" width="6.57421875" style="6" bestFit="1" customWidth="1"/>
    <col min="3" max="3" width="8.00390625" style="6" bestFit="1" customWidth="1"/>
    <col min="4" max="5" width="5.57421875" style="6" bestFit="1" customWidth="1"/>
    <col min="6" max="6" width="6.57421875" style="6" bestFit="1" customWidth="1"/>
    <col min="7" max="7" width="6.140625" style="6" bestFit="1" customWidth="1"/>
    <col min="8" max="8" width="5.8515625" style="6" bestFit="1" customWidth="1"/>
    <col min="9" max="9" width="5.57421875" style="6" bestFit="1" customWidth="1"/>
    <col min="10" max="11" width="7.140625" style="6" bestFit="1" customWidth="1"/>
    <col min="12" max="13" width="5.57421875" style="6" bestFit="1" customWidth="1"/>
    <col min="14" max="14" width="6.57421875" style="6" bestFit="1" customWidth="1"/>
    <col min="15" max="15" width="5.57421875" style="6" bestFit="1" customWidth="1"/>
    <col min="16" max="16" width="4.57421875" style="6" bestFit="1" customWidth="1"/>
    <col min="17" max="20" width="5.57421875" style="6" bestFit="1" customWidth="1"/>
    <col min="21" max="21" width="4.57421875" style="6" bestFit="1" customWidth="1"/>
    <col min="22" max="22" width="5.57421875" style="6" bestFit="1" customWidth="1"/>
    <col min="23" max="23" width="4.57421875" style="6" bestFit="1" customWidth="1"/>
    <col min="24" max="24" width="6.57421875" style="6" bestFit="1" customWidth="1"/>
    <col min="25" max="25" width="4.57421875" style="6" bestFit="1" customWidth="1"/>
  </cols>
  <sheetData>
    <row r="1" spans="1:14" ht="29.25" customHeight="1">
      <c r="A1" s="106" t="s">
        <v>100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2:25" ht="103.5" customHeight="1">
      <c r="B2" s="54" t="s">
        <v>30</v>
      </c>
      <c r="C2" s="54" t="s">
        <v>39</v>
      </c>
      <c r="D2" s="54" t="s">
        <v>3</v>
      </c>
      <c r="E2" s="54" t="s">
        <v>6</v>
      </c>
      <c r="F2" s="54" t="s">
        <v>31</v>
      </c>
      <c r="G2" s="54" t="s">
        <v>32</v>
      </c>
      <c r="H2" s="54" t="s">
        <v>33</v>
      </c>
      <c r="I2" s="54" t="s">
        <v>4</v>
      </c>
      <c r="J2" s="54" t="s">
        <v>34</v>
      </c>
      <c r="K2" s="54" t="s">
        <v>35</v>
      </c>
      <c r="L2" s="54" t="s">
        <v>36</v>
      </c>
      <c r="M2" s="54" t="s">
        <v>37</v>
      </c>
      <c r="N2" s="54" t="s">
        <v>5</v>
      </c>
      <c r="O2" s="54" t="s">
        <v>60</v>
      </c>
      <c r="P2" s="54" t="s">
        <v>12</v>
      </c>
      <c r="Q2" s="54" t="s">
        <v>57</v>
      </c>
      <c r="R2" s="54" t="s">
        <v>7</v>
      </c>
      <c r="S2" s="54" t="s">
        <v>59</v>
      </c>
      <c r="T2" s="54" t="s">
        <v>8</v>
      </c>
      <c r="U2" s="54" t="s">
        <v>9</v>
      </c>
      <c r="V2" s="54" t="s">
        <v>61</v>
      </c>
      <c r="W2" s="54" t="s">
        <v>11</v>
      </c>
      <c r="X2" s="54" t="s">
        <v>61</v>
      </c>
      <c r="Y2" s="54" t="s">
        <v>13</v>
      </c>
    </row>
    <row r="3" spans="2:25" ht="12.75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>
        <f>23/0.8</f>
        <v>28.75</v>
      </c>
      <c r="P3" s="55"/>
      <c r="Q3" s="55">
        <f>23/0.5</f>
        <v>46</v>
      </c>
      <c r="R3" s="55"/>
      <c r="S3" s="55">
        <f>23/0.9</f>
        <v>25.555555555555554</v>
      </c>
      <c r="T3" s="55"/>
      <c r="U3" s="55"/>
      <c r="V3" s="55">
        <f>23/1.34</f>
        <v>17.16417910447761</v>
      </c>
      <c r="W3" s="55"/>
      <c r="X3" s="55">
        <f>23/0.2</f>
        <v>115</v>
      </c>
      <c r="Y3" s="55"/>
    </row>
    <row r="4" spans="1:25" ht="12.75">
      <c r="A4" s="51" t="s">
        <v>14</v>
      </c>
      <c r="B4" s="56">
        <v>89</v>
      </c>
      <c r="C4" s="56">
        <v>3.35</v>
      </c>
      <c r="D4" s="56">
        <v>8.8</v>
      </c>
      <c r="E4" s="56">
        <v>0.26</v>
      </c>
      <c r="F4" s="56">
        <v>3.8</v>
      </c>
      <c r="G4" s="56">
        <v>2.2</v>
      </c>
      <c r="H4" s="56">
        <v>2.2</v>
      </c>
      <c r="I4" s="56">
        <v>0.02</v>
      </c>
      <c r="J4" s="56">
        <v>0.28</v>
      </c>
      <c r="K4" s="56">
        <v>0.1</v>
      </c>
      <c r="L4" s="56">
        <v>0.04</v>
      </c>
      <c r="M4" s="56">
        <v>0.02</v>
      </c>
      <c r="N4" s="56">
        <v>0.62</v>
      </c>
      <c r="O4" s="56">
        <f>P4-(1/$O$3*D4)</f>
        <v>-0.016086956521739193</v>
      </c>
      <c r="P4" s="56">
        <v>0.29</v>
      </c>
      <c r="Q4" s="56">
        <f>R4-(1/$Q$3*D4)</f>
        <v>-0.011304347826086969</v>
      </c>
      <c r="R4" s="56">
        <v>0.18</v>
      </c>
      <c r="S4" s="56">
        <f>T4-(1/$S$3*D4)</f>
        <v>0.01565217391304341</v>
      </c>
      <c r="T4" s="56">
        <v>0.36</v>
      </c>
      <c r="U4" s="56">
        <v>0.38</v>
      </c>
      <c r="V4" s="56">
        <f>W4-(1/$V$3*D4)</f>
        <v>0.16730434782608694</v>
      </c>
      <c r="W4" s="56">
        <v>0.68</v>
      </c>
      <c r="X4" s="56">
        <f>Y4-(1/$X$3*D4)</f>
        <v>-0.016521739130434795</v>
      </c>
      <c r="Y4" s="56">
        <v>0.06</v>
      </c>
    </row>
    <row r="5" spans="1:25" ht="12.75">
      <c r="A5" s="51" t="s">
        <v>15</v>
      </c>
      <c r="B5" s="56">
        <v>90</v>
      </c>
      <c r="C5" s="56">
        <v>2.44</v>
      </c>
      <c r="D5" s="56">
        <v>48.5</v>
      </c>
      <c r="E5" s="56">
        <v>2.96</v>
      </c>
      <c r="F5" s="56">
        <v>1</v>
      </c>
      <c r="G5" s="56">
        <v>0.4</v>
      </c>
      <c r="H5" s="56">
        <v>3.9</v>
      </c>
      <c r="I5" s="56">
        <v>0.27</v>
      </c>
      <c r="J5" s="56">
        <v>0.62</v>
      </c>
      <c r="K5" s="56">
        <v>0.24</v>
      </c>
      <c r="L5" s="56">
        <v>0.05</v>
      </c>
      <c r="M5" s="56">
        <v>0.03</v>
      </c>
      <c r="N5" s="56">
        <v>2.731</v>
      </c>
      <c r="O5" s="56">
        <f aca="true" t="shared" si="0" ref="O5:O15">P5-(1/$O$3*D5)</f>
        <v>0.18304347826086964</v>
      </c>
      <c r="P5" s="56">
        <v>1.87</v>
      </c>
      <c r="Q5" s="56">
        <f aca="true" t="shared" si="1" ref="Q5:Q15">R5-(1/$Q$3*D5)</f>
        <v>-0.3843478260869565</v>
      </c>
      <c r="R5" s="56">
        <v>0.67</v>
      </c>
      <c r="S5" s="56">
        <f aca="true" t="shared" si="2" ref="S5:S15">T5-(1/$S$3*D5)</f>
        <v>-0.5078260869565221</v>
      </c>
      <c r="T5" s="56">
        <v>1.39</v>
      </c>
      <c r="U5" s="56">
        <v>2.34</v>
      </c>
      <c r="V5" s="56">
        <f aca="true" t="shared" si="3" ref="V5:V15">W5-(1/$V$3*D5)</f>
        <v>1.4643478260869562</v>
      </c>
      <c r="W5" s="56">
        <v>4.29</v>
      </c>
      <c r="X5" s="56">
        <f aca="true" t="shared" si="4" ref="X5:X15">Y5-(1/$X$3*D5)</f>
        <v>0.3182608695652174</v>
      </c>
      <c r="Y5" s="56">
        <v>0.74</v>
      </c>
    </row>
    <row r="6" spans="1:25" ht="12.75">
      <c r="A6" s="51" t="s">
        <v>16</v>
      </c>
      <c r="B6" s="56">
        <v>90</v>
      </c>
      <c r="C6" s="56">
        <v>3.72</v>
      </c>
      <c r="D6" s="56">
        <v>62</v>
      </c>
      <c r="E6" s="56">
        <v>1</v>
      </c>
      <c r="F6" s="56">
        <v>2.5</v>
      </c>
      <c r="G6" s="56">
        <v>0</v>
      </c>
      <c r="H6" s="56">
        <v>1.3</v>
      </c>
      <c r="I6" s="56">
        <v>0</v>
      </c>
      <c r="J6" s="56">
        <v>0.5</v>
      </c>
      <c r="K6" s="56">
        <v>0.19</v>
      </c>
      <c r="L6" s="56">
        <v>0.05</v>
      </c>
      <c r="M6" s="56">
        <v>0.02</v>
      </c>
      <c r="N6" s="56">
        <v>0.33</v>
      </c>
      <c r="O6" s="56">
        <f t="shared" si="0"/>
        <v>-0.1865217391304348</v>
      </c>
      <c r="P6" s="56">
        <v>1.97</v>
      </c>
      <c r="Q6" s="56">
        <f t="shared" si="1"/>
        <v>0.5621739130434782</v>
      </c>
      <c r="R6" s="56">
        <v>1.91</v>
      </c>
      <c r="S6" s="56">
        <f t="shared" si="2"/>
        <v>0.5939130434782607</v>
      </c>
      <c r="T6" s="56">
        <v>3.02</v>
      </c>
      <c r="U6" s="56">
        <v>3.77</v>
      </c>
      <c r="V6" s="56">
        <f t="shared" si="3"/>
        <v>3.0978260869565215</v>
      </c>
      <c r="W6" s="56">
        <v>6.71</v>
      </c>
      <c r="X6" s="56">
        <f t="shared" si="4"/>
        <v>-0.2891304347826087</v>
      </c>
      <c r="Y6" s="56">
        <v>0.25</v>
      </c>
    </row>
    <row r="7" spans="1:25" ht="12.75">
      <c r="A7" s="51" t="s">
        <v>17</v>
      </c>
      <c r="B7" s="56">
        <v>100</v>
      </c>
      <c r="C7" s="56">
        <v>8.2</v>
      </c>
      <c r="D7" s="56">
        <v>0</v>
      </c>
      <c r="E7" s="56">
        <v>0</v>
      </c>
      <c r="F7" s="56">
        <v>100</v>
      </c>
      <c r="G7" s="56">
        <v>19.5</v>
      </c>
      <c r="H7" s="56">
        <v>0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6">
        <v>0</v>
      </c>
      <c r="O7" s="56">
        <f t="shared" si="0"/>
        <v>0</v>
      </c>
      <c r="P7" s="56">
        <v>0</v>
      </c>
      <c r="Q7" s="56">
        <f t="shared" si="1"/>
        <v>0</v>
      </c>
      <c r="R7" s="56">
        <v>0</v>
      </c>
      <c r="S7" s="56">
        <f t="shared" si="2"/>
        <v>0</v>
      </c>
      <c r="T7" s="56">
        <v>0</v>
      </c>
      <c r="U7" s="56">
        <v>0</v>
      </c>
      <c r="V7" s="56">
        <f t="shared" si="3"/>
        <v>0</v>
      </c>
      <c r="W7" s="56">
        <v>0</v>
      </c>
      <c r="X7" s="56">
        <f t="shared" si="4"/>
        <v>0</v>
      </c>
      <c r="Y7" s="56">
        <v>0</v>
      </c>
    </row>
    <row r="8" spans="1:25" ht="12.75">
      <c r="A8" s="51" t="s">
        <v>18</v>
      </c>
      <c r="B8" s="56">
        <v>100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38</v>
      </c>
      <c r="J8" s="56">
        <v>0</v>
      </c>
      <c r="K8" s="56">
        <v>0</v>
      </c>
      <c r="L8" s="56">
        <v>0.03</v>
      </c>
      <c r="M8" s="56">
        <v>0.05</v>
      </c>
      <c r="N8" s="56">
        <v>0</v>
      </c>
      <c r="O8" s="56">
        <f t="shared" si="0"/>
        <v>0</v>
      </c>
      <c r="P8" s="56">
        <v>0</v>
      </c>
      <c r="Q8" s="56">
        <f t="shared" si="1"/>
        <v>0</v>
      </c>
      <c r="R8" s="56">
        <v>0</v>
      </c>
      <c r="S8" s="56">
        <f t="shared" si="2"/>
        <v>0</v>
      </c>
      <c r="T8" s="56">
        <v>0</v>
      </c>
      <c r="U8" s="56">
        <v>0</v>
      </c>
      <c r="V8" s="56">
        <f t="shared" si="3"/>
        <v>0</v>
      </c>
      <c r="W8" s="56">
        <v>0</v>
      </c>
      <c r="X8" s="56">
        <f t="shared" si="4"/>
        <v>0</v>
      </c>
      <c r="Y8" s="56">
        <v>0</v>
      </c>
    </row>
    <row r="9" spans="1:25" ht="12.75">
      <c r="A9" s="51" t="s">
        <v>19</v>
      </c>
      <c r="B9" s="56">
        <v>100</v>
      </c>
      <c r="C9" s="56">
        <v>0</v>
      </c>
      <c r="D9" s="56">
        <v>0</v>
      </c>
      <c r="E9" s="56">
        <v>0</v>
      </c>
      <c r="F9" s="56">
        <v>0</v>
      </c>
      <c r="G9" s="56">
        <v>0</v>
      </c>
      <c r="H9" s="56">
        <v>0</v>
      </c>
      <c r="I9" s="56">
        <v>32</v>
      </c>
      <c r="J9" s="56">
        <v>18</v>
      </c>
      <c r="K9" s="56">
        <v>18</v>
      </c>
      <c r="L9" s="56">
        <v>0</v>
      </c>
      <c r="M9" s="56">
        <v>4.9</v>
      </c>
      <c r="N9" s="56">
        <v>0</v>
      </c>
      <c r="O9" s="56">
        <f t="shared" si="0"/>
        <v>0</v>
      </c>
      <c r="P9" s="56">
        <v>0</v>
      </c>
      <c r="Q9" s="56">
        <f t="shared" si="1"/>
        <v>0</v>
      </c>
      <c r="R9" s="56">
        <v>0</v>
      </c>
      <c r="S9" s="56">
        <f t="shared" si="2"/>
        <v>0</v>
      </c>
      <c r="T9" s="56">
        <v>0</v>
      </c>
      <c r="U9" s="56">
        <v>0</v>
      </c>
      <c r="V9" s="56">
        <f t="shared" si="3"/>
        <v>0</v>
      </c>
      <c r="W9" s="56">
        <v>0</v>
      </c>
      <c r="X9" s="56">
        <f t="shared" si="4"/>
        <v>0</v>
      </c>
      <c r="Y9" s="56">
        <v>0</v>
      </c>
    </row>
    <row r="10" spans="1:25" ht="12.75">
      <c r="A10" s="51" t="s">
        <v>21</v>
      </c>
      <c r="B10" s="56">
        <v>100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0.3</v>
      </c>
      <c r="J10" s="56">
        <v>0</v>
      </c>
      <c r="K10" s="56">
        <v>0</v>
      </c>
      <c r="L10" s="56">
        <v>60</v>
      </c>
      <c r="M10" s="56">
        <v>39</v>
      </c>
      <c r="N10" s="56">
        <v>0</v>
      </c>
      <c r="O10" s="56">
        <f t="shared" si="0"/>
        <v>0</v>
      </c>
      <c r="P10" s="56">
        <v>0</v>
      </c>
      <c r="Q10" s="56">
        <f t="shared" si="1"/>
        <v>0</v>
      </c>
      <c r="R10" s="56">
        <v>0</v>
      </c>
      <c r="S10" s="56">
        <f t="shared" si="2"/>
        <v>0</v>
      </c>
      <c r="T10" s="56">
        <v>0</v>
      </c>
      <c r="U10" s="56">
        <v>0</v>
      </c>
      <c r="V10" s="56">
        <f t="shared" si="3"/>
        <v>0</v>
      </c>
      <c r="W10" s="56">
        <v>0</v>
      </c>
      <c r="X10" s="56">
        <f t="shared" si="4"/>
        <v>0</v>
      </c>
      <c r="Y10" s="56">
        <v>0</v>
      </c>
    </row>
    <row r="11" spans="1:25" ht="12.75">
      <c r="A11" s="51" t="s">
        <v>22</v>
      </c>
      <c r="B11" s="56">
        <v>100</v>
      </c>
      <c r="C11" s="56">
        <v>0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88</v>
      </c>
      <c r="O11" s="56">
        <f t="shared" si="0"/>
        <v>0</v>
      </c>
      <c r="P11" s="56">
        <v>0</v>
      </c>
      <c r="Q11" s="56">
        <f t="shared" si="1"/>
        <v>0</v>
      </c>
      <c r="R11" s="56">
        <v>0</v>
      </c>
      <c r="S11" s="56">
        <f t="shared" si="2"/>
        <v>0</v>
      </c>
      <c r="T11" s="56">
        <v>0</v>
      </c>
      <c r="U11" s="56">
        <v>0</v>
      </c>
      <c r="V11" s="56">
        <f t="shared" si="3"/>
        <v>0</v>
      </c>
      <c r="W11" s="56">
        <v>0</v>
      </c>
      <c r="X11" s="56">
        <f t="shared" si="4"/>
        <v>0</v>
      </c>
      <c r="Y11" s="56">
        <v>0</v>
      </c>
    </row>
    <row r="12" spans="1:25" ht="12.75">
      <c r="A12" s="51" t="s">
        <v>23</v>
      </c>
      <c r="B12" s="56">
        <v>100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f t="shared" si="0"/>
        <v>0</v>
      </c>
      <c r="P12" s="56">
        <v>0</v>
      </c>
      <c r="Q12" s="56">
        <f t="shared" si="1"/>
        <v>0</v>
      </c>
      <c r="R12" s="56">
        <v>0</v>
      </c>
      <c r="S12" s="56">
        <f t="shared" si="2"/>
        <v>0</v>
      </c>
      <c r="T12" s="56">
        <v>0</v>
      </c>
      <c r="U12" s="56">
        <v>0</v>
      </c>
      <c r="V12" s="56">
        <f t="shared" si="3"/>
        <v>0</v>
      </c>
      <c r="W12" s="56">
        <v>0</v>
      </c>
      <c r="X12" s="56">
        <f t="shared" si="4"/>
        <v>0</v>
      </c>
      <c r="Y12" s="56">
        <v>0</v>
      </c>
    </row>
    <row r="13" spans="1:25" ht="12.75">
      <c r="A13" s="51" t="s">
        <v>24</v>
      </c>
      <c r="B13" s="56">
        <v>100</v>
      </c>
      <c r="C13" s="56">
        <v>3.606</v>
      </c>
      <c r="D13" s="56">
        <v>57.52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f t="shared" si="0"/>
        <v>-2.000695652173913</v>
      </c>
      <c r="P13" s="56">
        <v>0</v>
      </c>
      <c r="Q13" s="56">
        <f t="shared" si="1"/>
        <v>96.74956521739131</v>
      </c>
      <c r="R13" s="56">
        <v>98</v>
      </c>
      <c r="S13" s="56">
        <f t="shared" si="2"/>
        <v>95.74921739130434</v>
      </c>
      <c r="T13" s="56">
        <v>98</v>
      </c>
      <c r="U13" s="56">
        <v>0</v>
      </c>
      <c r="V13" s="56">
        <f t="shared" si="3"/>
        <v>-3.3511652173913045</v>
      </c>
      <c r="W13" s="56">
        <v>0</v>
      </c>
      <c r="X13" s="56">
        <f t="shared" si="4"/>
        <v>-0.5001739130434782</v>
      </c>
      <c r="Y13" s="56">
        <v>0</v>
      </c>
    </row>
    <row r="14" spans="1:25" ht="12.75">
      <c r="A14" s="51" t="s">
        <v>25</v>
      </c>
      <c r="B14" s="56">
        <v>100</v>
      </c>
      <c r="C14" s="56">
        <v>3.607</v>
      </c>
      <c r="D14" s="56">
        <v>94.4</v>
      </c>
      <c r="E14" s="56">
        <v>74.42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19.43</v>
      </c>
      <c r="M14" s="56">
        <v>0</v>
      </c>
      <c r="N14" s="56">
        <v>0</v>
      </c>
      <c r="O14" s="56">
        <f t="shared" si="0"/>
        <v>-3.2834782608695656</v>
      </c>
      <c r="P14" s="56">
        <v>0</v>
      </c>
      <c r="Q14" s="56">
        <f t="shared" si="1"/>
        <v>-2.0521739130434784</v>
      </c>
      <c r="R14" s="56">
        <v>0</v>
      </c>
      <c r="S14" s="56">
        <f t="shared" si="2"/>
        <v>-3.693913043478261</v>
      </c>
      <c r="T14" s="56">
        <v>0</v>
      </c>
      <c r="U14" s="56">
        <v>0</v>
      </c>
      <c r="V14" s="56">
        <f t="shared" si="3"/>
        <v>-5.4998260869565225</v>
      </c>
      <c r="W14" s="56">
        <v>0</v>
      </c>
      <c r="X14" s="56">
        <f t="shared" si="4"/>
        <v>-0.8208695652173914</v>
      </c>
      <c r="Y14" s="56">
        <v>0</v>
      </c>
    </row>
    <row r="15" spans="1:25" ht="12.75">
      <c r="A15" s="51" t="s">
        <v>26</v>
      </c>
      <c r="B15" s="56">
        <v>100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607.5</v>
      </c>
      <c r="O15" s="56">
        <f t="shared" si="0"/>
        <v>0</v>
      </c>
      <c r="P15" s="56">
        <v>0</v>
      </c>
      <c r="Q15" s="56">
        <f t="shared" si="1"/>
        <v>0</v>
      </c>
      <c r="R15" s="56">
        <v>0</v>
      </c>
      <c r="S15" s="56">
        <f t="shared" si="2"/>
        <v>0</v>
      </c>
      <c r="T15" s="56">
        <v>0</v>
      </c>
      <c r="U15" s="56">
        <v>0</v>
      </c>
      <c r="V15" s="56">
        <f t="shared" si="3"/>
        <v>0</v>
      </c>
      <c r="W15" s="56">
        <v>0</v>
      </c>
      <c r="X15" s="56">
        <f t="shared" si="4"/>
        <v>0</v>
      </c>
      <c r="Y15" s="56">
        <v>0</v>
      </c>
    </row>
  </sheetData>
  <mergeCells count="1">
    <mergeCell ref="A1:N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B1:I25"/>
  <sheetViews>
    <sheetView workbookViewId="0" topLeftCell="A1">
      <selection activeCell="H5" sqref="H5"/>
    </sheetView>
  </sheetViews>
  <sheetFormatPr defaultColWidth="9.140625" defaultRowHeight="12.75"/>
  <cols>
    <col min="5" max="5" width="21.8515625" style="0" customWidth="1"/>
  </cols>
  <sheetData>
    <row r="1" spans="6:9" ht="12.75">
      <c r="F1" s="69" t="s">
        <v>1</v>
      </c>
      <c r="G1" s="70" t="s">
        <v>56</v>
      </c>
      <c r="H1" s="69" t="s">
        <v>2</v>
      </c>
      <c r="I1" t="s">
        <v>27</v>
      </c>
    </row>
    <row r="2" spans="5:9" ht="12.75" customHeight="1">
      <c r="E2" s="67" t="s">
        <v>30</v>
      </c>
      <c r="F2" s="71">
        <v>0</v>
      </c>
      <c r="G2" s="72">
        <f>Formulate!R3</f>
        <v>90.08013270230691</v>
      </c>
      <c r="H2" s="71">
        <v>100</v>
      </c>
      <c r="I2" t="s">
        <v>28</v>
      </c>
    </row>
    <row r="3" spans="5:9" ht="12.75">
      <c r="E3" s="68" t="s">
        <v>39</v>
      </c>
      <c r="F3" s="71">
        <v>3.2</v>
      </c>
      <c r="G3" s="72">
        <f>Formulate!S3</f>
        <v>3.2000000253478325</v>
      </c>
      <c r="H3" s="71">
        <v>100</v>
      </c>
      <c r="I3" t="s">
        <v>28</v>
      </c>
    </row>
    <row r="4" spans="5:9" ht="13.5" thickBot="1">
      <c r="E4" s="68" t="s">
        <v>3</v>
      </c>
      <c r="F4" s="71">
        <v>17</v>
      </c>
      <c r="G4" s="72">
        <f>Formulate!T3</f>
        <v>19.968956557994158</v>
      </c>
      <c r="H4" s="71">
        <v>26</v>
      </c>
      <c r="I4" t="s">
        <v>28</v>
      </c>
    </row>
    <row r="5" spans="2:9" ht="18">
      <c r="B5" s="108" t="s">
        <v>101</v>
      </c>
      <c r="C5" s="109"/>
      <c r="D5" s="110"/>
      <c r="E5" s="68" t="s">
        <v>6</v>
      </c>
      <c r="F5" s="71">
        <v>0</v>
      </c>
      <c r="G5" s="72">
        <f>Formulate!U3</f>
        <v>1.0380440948809828</v>
      </c>
      <c r="H5" s="71">
        <v>100</v>
      </c>
      <c r="I5" t="s">
        <v>28</v>
      </c>
    </row>
    <row r="6" spans="2:9" ht="18">
      <c r="B6" s="111" t="s">
        <v>102</v>
      </c>
      <c r="C6" s="112"/>
      <c r="D6" s="113"/>
      <c r="E6" s="68" t="s">
        <v>31</v>
      </c>
      <c r="F6" s="71">
        <v>0</v>
      </c>
      <c r="G6" s="72">
        <f>Formulate!V3</f>
        <v>6.999169521728183</v>
      </c>
      <c r="H6" s="71">
        <v>100</v>
      </c>
      <c r="I6" t="s">
        <v>28</v>
      </c>
    </row>
    <row r="7" spans="2:9" ht="18" customHeight="1">
      <c r="B7" s="117" t="s">
        <v>105</v>
      </c>
      <c r="C7" s="118"/>
      <c r="D7" s="119"/>
      <c r="E7" s="68" t="s">
        <v>32</v>
      </c>
      <c r="F7" s="71">
        <v>0.45</v>
      </c>
      <c r="G7" s="72">
        <f>Formulate!W3</f>
        <v>2.349729006976833</v>
      </c>
      <c r="H7" s="71">
        <v>100</v>
      </c>
      <c r="I7" t="s">
        <v>28</v>
      </c>
    </row>
    <row r="8" spans="2:9" ht="18">
      <c r="B8" s="111" t="s">
        <v>103</v>
      </c>
      <c r="C8" s="112"/>
      <c r="D8" s="113"/>
      <c r="E8" s="68" t="s">
        <v>33</v>
      </c>
      <c r="F8" s="71">
        <v>0.2</v>
      </c>
      <c r="G8" s="72">
        <f>Formulate!X3</f>
        <v>2.544544458802717</v>
      </c>
      <c r="H8" s="71">
        <v>100</v>
      </c>
      <c r="I8" t="s">
        <v>28</v>
      </c>
    </row>
    <row r="9" spans="2:9" ht="18" customHeight="1" thickBot="1">
      <c r="B9" s="114" t="s">
        <v>104</v>
      </c>
      <c r="C9" s="115"/>
      <c r="D9" s="116"/>
      <c r="E9" s="68" t="s">
        <v>4</v>
      </c>
      <c r="F9" s="71">
        <v>0.8</v>
      </c>
      <c r="G9" s="72">
        <f>Formulate!Y3</f>
        <v>0.7999999808845377</v>
      </c>
      <c r="H9" s="71">
        <v>100</v>
      </c>
      <c r="I9" t="s">
        <v>28</v>
      </c>
    </row>
    <row r="10" spans="5:9" ht="12.75">
      <c r="E10" s="68" t="s">
        <v>34</v>
      </c>
      <c r="F10" s="71">
        <v>0</v>
      </c>
      <c r="G10" s="72">
        <f>Formulate!Z3</f>
        <v>0.6261604477134293</v>
      </c>
      <c r="H10" s="71">
        <v>100</v>
      </c>
      <c r="I10" t="s">
        <v>28</v>
      </c>
    </row>
    <row r="11" spans="5:9" ht="12.75">
      <c r="E11" s="68" t="s">
        <v>35</v>
      </c>
      <c r="F11" s="71">
        <v>0.4</v>
      </c>
      <c r="G11" s="72">
        <f>Formulate!AA3</f>
        <v>0.399999988667516</v>
      </c>
      <c r="H11" s="71">
        <v>2</v>
      </c>
      <c r="I11" t="s">
        <v>28</v>
      </c>
    </row>
    <row r="12" spans="5:9" ht="12.75">
      <c r="E12" s="68" t="s">
        <v>36</v>
      </c>
      <c r="F12" s="71">
        <v>0.2</v>
      </c>
      <c r="G12" s="72">
        <f>Formulate!AB3</f>
        <v>0.2030549667003484</v>
      </c>
      <c r="H12" s="71">
        <v>2</v>
      </c>
      <c r="I12" t="s">
        <v>28</v>
      </c>
    </row>
    <row r="13" spans="5:9" ht="12.75">
      <c r="E13" s="68" t="s">
        <v>37</v>
      </c>
      <c r="F13" s="71">
        <v>0.2</v>
      </c>
      <c r="G13" s="72">
        <f>Formulate!AC3</f>
        <v>0.19999999501871588</v>
      </c>
      <c r="H13" s="71">
        <v>5</v>
      </c>
      <c r="I13" t="s">
        <v>28</v>
      </c>
    </row>
    <row r="14" spans="5:9" ht="12.75" customHeight="1">
      <c r="E14" s="68" t="s">
        <v>5</v>
      </c>
      <c r="F14" s="71">
        <v>0.55</v>
      </c>
      <c r="G14" s="72">
        <f>Formulate!AD3</f>
        <v>1.418573052226277</v>
      </c>
      <c r="H14" s="71">
        <v>2</v>
      </c>
      <c r="I14" t="s">
        <v>29</v>
      </c>
    </row>
    <row r="15" spans="5:8" ht="12.75">
      <c r="E15" s="68" t="s">
        <v>60</v>
      </c>
      <c r="F15" s="71">
        <v>0</v>
      </c>
      <c r="G15" s="72">
        <f>Formulate!AE3</f>
        <v>0.040888671572543375</v>
      </c>
      <c r="H15" s="71">
        <v>100</v>
      </c>
    </row>
    <row r="16" spans="5:9" ht="12.75">
      <c r="E16" s="68" t="s">
        <v>12</v>
      </c>
      <c r="F16" s="71">
        <v>0</v>
      </c>
      <c r="G16" s="72">
        <f>Formulate!AF3</f>
        <v>0.7354610735897313</v>
      </c>
      <c r="H16" s="71">
        <v>100</v>
      </c>
      <c r="I16" t="s">
        <v>28</v>
      </c>
    </row>
    <row r="17" spans="5:8" ht="12.75">
      <c r="E17" s="68" t="s">
        <v>57</v>
      </c>
      <c r="F17" s="71">
        <v>0</v>
      </c>
      <c r="G17" s="72">
        <f>Formulate!AG3</f>
        <v>0.02081300241489928</v>
      </c>
      <c r="H17" s="71">
        <v>100</v>
      </c>
    </row>
    <row r="18" spans="5:9" ht="12.75" customHeight="1">
      <c r="E18" s="68" t="s">
        <v>7</v>
      </c>
      <c r="F18" s="71">
        <v>0</v>
      </c>
      <c r="G18" s="72">
        <f>Formulate!AH3</f>
        <v>0.4549207536756418</v>
      </c>
      <c r="H18" s="71">
        <v>100</v>
      </c>
      <c r="I18" t="s">
        <v>28</v>
      </c>
    </row>
    <row r="19" spans="5:8" ht="12.75">
      <c r="E19" s="68" t="s">
        <v>59</v>
      </c>
      <c r="F19" s="71">
        <v>0</v>
      </c>
      <c r="G19" s="72">
        <f>Formulate!AI3</f>
        <v>-3.44163129384345E-08</v>
      </c>
      <c r="H19" s="71">
        <v>100</v>
      </c>
    </row>
    <row r="20" spans="5:9" ht="12.75">
      <c r="E20" s="68" t="s">
        <v>8</v>
      </c>
      <c r="F20" s="71">
        <v>0</v>
      </c>
      <c r="G20" s="72">
        <f>Formulate!AJ3</f>
        <v>0.7813939178530236</v>
      </c>
      <c r="H20" s="71">
        <v>100</v>
      </c>
      <c r="I20" t="s">
        <v>28</v>
      </c>
    </row>
    <row r="21" spans="5:9" ht="12.75">
      <c r="E21" s="68" t="s">
        <v>9</v>
      </c>
      <c r="F21" s="71">
        <v>0</v>
      </c>
      <c r="G21" s="72">
        <f>Formulate!AK3</f>
        <v>0.9311517661621327</v>
      </c>
      <c r="H21" s="71">
        <v>100</v>
      </c>
      <c r="I21" t="s">
        <v>28</v>
      </c>
    </row>
    <row r="22" spans="5:9" ht="12.75">
      <c r="E22" s="68" t="s">
        <v>10</v>
      </c>
      <c r="F22" s="71">
        <v>0</v>
      </c>
      <c r="G22" s="72">
        <f>Formulate!AL3</f>
        <v>0.533142959104278</v>
      </c>
      <c r="H22" s="71">
        <v>100</v>
      </c>
      <c r="I22" t="s">
        <v>28</v>
      </c>
    </row>
    <row r="23" spans="5:9" ht="12.75">
      <c r="E23" s="68" t="s">
        <v>11</v>
      </c>
      <c r="F23" s="71">
        <v>0</v>
      </c>
      <c r="G23" s="72">
        <f>Formulate!AM3</f>
        <v>1.6965517324830681</v>
      </c>
      <c r="H23" s="71">
        <v>100</v>
      </c>
      <c r="I23" t="s">
        <v>28</v>
      </c>
    </row>
    <row r="24" spans="5:8" ht="12.75">
      <c r="E24" s="68" t="s">
        <v>61</v>
      </c>
      <c r="F24" s="71">
        <v>0</v>
      </c>
      <c r="G24" s="72">
        <f>Formulate!AN3</f>
        <v>0.08269997157169605</v>
      </c>
      <c r="H24" s="71">
        <v>100</v>
      </c>
    </row>
    <row r="25" spans="5:9" ht="12.75">
      <c r="E25" s="68" t="s">
        <v>13</v>
      </c>
      <c r="F25" s="71">
        <v>0</v>
      </c>
      <c r="G25" s="72">
        <f>Formulate!AO3</f>
        <v>0.25634307207599305</v>
      </c>
      <c r="H25" s="71">
        <v>100</v>
      </c>
      <c r="I25" t="s">
        <v>28</v>
      </c>
    </row>
  </sheetData>
  <mergeCells count="5">
    <mergeCell ref="B5:D5"/>
    <mergeCell ref="B6:D6"/>
    <mergeCell ref="B8:D8"/>
    <mergeCell ref="B9:D9"/>
    <mergeCell ref="B7:D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O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00390625" style="0" customWidth="1"/>
    <col min="2" max="2" width="9.57421875" style="0" customWidth="1"/>
    <col min="3" max="3" width="7.140625" style="0" customWidth="1"/>
    <col min="4" max="4" width="10.8515625" style="0" customWidth="1"/>
    <col min="5" max="5" width="8.28125" style="0" bestFit="1" customWidth="1"/>
    <col min="6" max="6" width="5.28125" style="0" customWidth="1"/>
    <col min="7" max="7" width="18.421875" style="0" customWidth="1"/>
    <col min="8" max="16" width="9.8515625" style="0" customWidth="1"/>
    <col min="17" max="17" width="6.8515625" style="0" bestFit="1" customWidth="1"/>
    <col min="18" max="18" width="9.421875" style="0" customWidth="1"/>
    <col min="19" max="19" width="12.140625" style="0" customWidth="1"/>
    <col min="20" max="20" width="7.57421875" style="0" bestFit="1" customWidth="1"/>
    <col min="21" max="21" width="6.00390625" style="0" bestFit="1" customWidth="1"/>
    <col min="22" max="22" width="7.00390625" style="0" bestFit="1" customWidth="1"/>
    <col min="23" max="23" width="7.28125" style="0" bestFit="1" customWidth="1"/>
    <col min="24" max="24" width="5.8515625" style="0" bestFit="1" customWidth="1"/>
    <col min="25" max="25" width="7.7109375" style="0" bestFit="1" customWidth="1"/>
    <col min="26" max="27" width="10.8515625" style="0" bestFit="1" customWidth="1"/>
    <col min="28" max="28" width="7.7109375" style="0" bestFit="1" customWidth="1"/>
    <col min="29" max="29" width="7.28125" style="0" bestFit="1" customWidth="1"/>
    <col min="30" max="30" width="7.140625" style="0" bestFit="1" customWidth="1"/>
    <col min="31" max="31" width="6.57421875" style="0" bestFit="1" customWidth="1"/>
    <col min="32" max="32" width="7.00390625" style="0" bestFit="1" customWidth="1"/>
    <col min="33" max="33" width="7.8515625" style="0" customWidth="1"/>
    <col min="34" max="34" width="5.57421875" style="0" bestFit="1" customWidth="1"/>
    <col min="35" max="35" width="6.28125" style="0" customWidth="1"/>
    <col min="36" max="36" width="5.8515625" style="0" bestFit="1" customWidth="1"/>
    <col min="37" max="37" width="5.00390625" style="0" bestFit="1" customWidth="1"/>
    <col min="38" max="38" width="7.140625" style="0" customWidth="1"/>
    <col min="39" max="39" width="5.8515625" style="0" bestFit="1" customWidth="1"/>
    <col min="40" max="40" width="8.00390625" style="0" customWidth="1"/>
    <col min="41" max="41" width="5.00390625" style="0" bestFit="1" customWidth="1"/>
  </cols>
  <sheetData>
    <row r="1" spans="1:41" ht="28.5" customHeight="1">
      <c r="A1" s="57" t="s">
        <v>64</v>
      </c>
      <c r="C1" s="126" t="s">
        <v>89</v>
      </c>
      <c r="D1" s="126"/>
      <c r="E1" s="126"/>
      <c r="F1" s="126"/>
      <c r="G1" s="126"/>
      <c r="H1" s="74"/>
      <c r="I1" s="74" t="s">
        <v>132</v>
      </c>
      <c r="J1" s="74" t="s">
        <v>133</v>
      </c>
      <c r="R1" s="2" t="str">
        <f>Nutrients!E2</f>
        <v>Dry Matter</v>
      </c>
      <c r="S1" s="2" t="str">
        <f>Nutrients!E3</f>
        <v>Metabolizable Energy</v>
      </c>
      <c r="T1" s="2" t="str">
        <f>Nutrients!E4</f>
        <v>Protein</v>
      </c>
      <c r="U1" s="2" t="str">
        <f>Nutrients!E5</f>
        <v>LYS</v>
      </c>
      <c r="V1" s="2" t="str">
        <f>Nutrients!E6</f>
        <v>Ether Extract</v>
      </c>
      <c r="W1" s="2" t="str">
        <f>Nutrients!E7</f>
        <v>Linoleic Acid</v>
      </c>
      <c r="X1" s="2" t="str">
        <f>Nutrients!E8</f>
        <v>Crude Fiber</v>
      </c>
      <c r="Y1" s="2" t="str">
        <f>Nutrients!E9</f>
        <v>Calcium</v>
      </c>
      <c r="Z1" s="2" t="str">
        <f>Nutrients!E10</f>
        <v>Total Phosphorus</v>
      </c>
      <c r="AA1" s="2" t="str">
        <f>Nutrients!E11</f>
        <v>Avail. Phosphorus</v>
      </c>
      <c r="AB1" s="2" t="str">
        <f>Nutrients!E12</f>
        <v>Chlorine</v>
      </c>
      <c r="AC1" s="2" t="str">
        <f>Nutrients!E13</f>
        <v>Sodium</v>
      </c>
      <c r="AD1" s="2" t="str">
        <f>Nutrients!E14</f>
        <v>Choline</v>
      </c>
      <c r="AE1" s="2" t="str">
        <f>Nutrients!E15</f>
        <v>CP:THR</v>
      </c>
      <c r="AF1" s="2" t="str">
        <f>Nutrients!E16</f>
        <v>THR</v>
      </c>
      <c r="AG1" s="2" t="str">
        <f>Nutrients!E17</f>
        <v>CP:MET</v>
      </c>
      <c r="AH1" s="2" t="str">
        <f>Nutrients!E18</f>
        <v>MET</v>
      </c>
      <c r="AI1" s="2" t="str">
        <f>Nutrients!E19</f>
        <v>CP:TSAA</v>
      </c>
      <c r="AJ1" s="2" t="str">
        <f>Nutrients!E20</f>
        <v>TSAA</v>
      </c>
      <c r="AK1" s="2" t="str">
        <f>Nutrients!E21</f>
        <v>PHE</v>
      </c>
      <c r="AL1" s="2" t="str">
        <f>Nutrients!E22</f>
        <v>TYR</v>
      </c>
      <c r="AM1" s="2" t="str">
        <f>Nutrients!E23</f>
        <v>TAAA</v>
      </c>
      <c r="AN1" s="2" t="str">
        <f>Nutrients!E24</f>
        <v>CP:TRP</v>
      </c>
      <c r="AO1" s="2" t="str">
        <f>Nutrients!E25</f>
        <v>TRP</v>
      </c>
    </row>
    <row r="2" spans="1:41" ht="12.75">
      <c r="A2" s="4"/>
      <c r="C2" s="126" t="s">
        <v>90</v>
      </c>
      <c r="D2" s="126"/>
      <c r="E2" s="126"/>
      <c r="F2" s="126"/>
      <c r="G2" s="126"/>
      <c r="H2" s="74" t="s">
        <v>70</v>
      </c>
      <c r="I2" s="75">
        <f>213/20</f>
        <v>10.65</v>
      </c>
      <c r="J2" s="74">
        <v>100</v>
      </c>
      <c r="Q2" s="10" t="str">
        <f>Nutrients!F1</f>
        <v>Min.</v>
      </c>
      <c r="R2" s="10">
        <f>Nutrients!F2</f>
        <v>0</v>
      </c>
      <c r="S2" s="10">
        <f>Nutrients!F3</f>
        <v>3.2</v>
      </c>
      <c r="T2" s="10">
        <f>Nutrients!F4</f>
        <v>17</v>
      </c>
      <c r="U2" s="10">
        <f>Nutrients!F5</f>
        <v>0</v>
      </c>
      <c r="V2" s="10">
        <f>Nutrients!F6</f>
        <v>0</v>
      </c>
      <c r="W2" s="10">
        <f>Nutrients!F7</f>
        <v>0.45</v>
      </c>
      <c r="X2" s="10">
        <f>Nutrients!F8</f>
        <v>0.2</v>
      </c>
      <c r="Y2" s="10">
        <f>Nutrients!F9</f>
        <v>0.8</v>
      </c>
      <c r="Z2" s="10">
        <f>Nutrients!F10</f>
        <v>0</v>
      </c>
      <c r="AA2" s="10">
        <f>Nutrients!F11</f>
        <v>0.4</v>
      </c>
      <c r="AB2" s="10">
        <f>Nutrients!F12</f>
        <v>0.2</v>
      </c>
      <c r="AC2" s="10">
        <f>Nutrients!F13</f>
        <v>0.2</v>
      </c>
      <c r="AD2" s="10">
        <f>Nutrients!F14</f>
        <v>0.55</v>
      </c>
      <c r="AE2" s="10">
        <f>Nutrients!F15</f>
        <v>0</v>
      </c>
      <c r="AF2" s="10">
        <f>Nutrients!F16</f>
        <v>0</v>
      </c>
      <c r="AG2" s="10">
        <f>Nutrients!F17</f>
        <v>0</v>
      </c>
      <c r="AH2" s="10">
        <f>Nutrients!F18</f>
        <v>0</v>
      </c>
      <c r="AI2" s="10">
        <f>Nutrients!F19</f>
        <v>0</v>
      </c>
      <c r="AJ2" s="10">
        <f>Nutrients!F20</f>
        <v>0</v>
      </c>
      <c r="AK2" s="10">
        <f>Nutrients!F21</f>
        <v>0</v>
      </c>
      <c r="AL2" s="10">
        <f>Nutrients!F22</f>
        <v>0</v>
      </c>
      <c r="AM2" s="10">
        <f>Nutrients!F23</f>
        <v>0</v>
      </c>
      <c r="AN2" s="10">
        <f>Nutrients!F24</f>
        <v>0</v>
      </c>
      <c r="AO2" s="10">
        <f>Nutrients!F25</f>
        <v>0</v>
      </c>
    </row>
    <row r="3" spans="1:41" ht="13.5" thickBot="1">
      <c r="A3" s="2"/>
      <c r="H3" s="74" t="s">
        <v>131</v>
      </c>
      <c r="I3" s="75">
        <v>110</v>
      </c>
      <c r="J3" s="74">
        <v>100</v>
      </c>
      <c r="Q3" s="10" t="str">
        <f>Nutrients!G1</f>
        <v>Actual</v>
      </c>
      <c r="R3" s="16">
        <f aca="true" t="shared" si="0" ref="R3:AO3">R25</f>
        <v>90.08013270230691</v>
      </c>
      <c r="S3" s="16">
        <f t="shared" si="0"/>
        <v>3.2000000253478325</v>
      </c>
      <c r="T3" s="16">
        <f t="shared" si="0"/>
        <v>19.968956557994158</v>
      </c>
      <c r="U3" s="16">
        <f t="shared" si="0"/>
        <v>1.0380440948809828</v>
      </c>
      <c r="V3" s="16">
        <f t="shared" si="0"/>
        <v>6.999169521728183</v>
      </c>
      <c r="W3" s="16">
        <f t="shared" si="0"/>
        <v>2.349729006976833</v>
      </c>
      <c r="X3" s="16">
        <f t="shared" si="0"/>
        <v>2.544544458802717</v>
      </c>
      <c r="Y3" s="16">
        <f t="shared" si="0"/>
        <v>0.7999999808845377</v>
      </c>
      <c r="Z3" s="16">
        <f t="shared" si="0"/>
        <v>0.6261604477134293</v>
      </c>
      <c r="AA3" s="16">
        <f t="shared" si="0"/>
        <v>0.399999988667516</v>
      </c>
      <c r="AB3" s="16">
        <f t="shared" si="0"/>
        <v>0.2030549667003484</v>
      </c>
      <c r="AC3" s="16">
        <f t="shared" si="0"/>
        <v>0.19999999501871588</v>
      </c>
      <c r="AD3" s="16">
        <f t="shared" si="0"/>
        <v>1.418573052226277</v>
      </c>
      <c r="AE3" s="16">
        <f t="shared" si="0"/>
        <v>0.040888671572543375</v>
      </c>
      <c r="AF3" s="16">
        <f t="shared" si="0"/>
        <v>0.7354610735897313</v>
      </c>
      <c r="AG3" s="16">
        <f t="shared" si="0"/>
        <v>0.02081300241489928</v>
      </c>
      <c r="AH3" s="16">
        <f t="shared" si="0"/>
        <v>0.4549207536756418</v>
      </c>
      <c r="AI3" s="16">
        <f t="shared" si="0"/>
        <v>-3.44163129384345E-08</v>
      </c>
      <c r="AJ3" s="16">
        <f t="shared" si="0"/>
        <v>0.7813939178530236</v>
      </c>
      <c r="AK3" s="16">
        <f t="shared" si="0"/>
        <v>0.9311517661621327</v>
      </c>
      <c r="AL3" s="16">
        <f t="shared" si="0"/>
        <v>0.533142959104278</v>
      </c>
      <c r="AM3" s="16">
        <f t="shared" si="0"/>
        <v>1.6965517324830681</v>
      </c>
      <c r="AN3" s="16">
        <f t="shared" si="0"/>
        <v>0.08269997157169605</v>
      </c>
      <c r="AO3" s="16">
        <f t="shared" si="0"/>
        <v>0.25634307207599305</v>
      </c>
    </row>
    <row r="4" spans="1:41" ht="13.5" thickBot="1">
      <c r="A4" s="48" t="s">
        <v>88</v>
      </c>
      <c r="B4" s="39" t="s">
        <v>0</v>
      </c>
      <c r="C4" s="40" t="s">
        <v>1</v>
      </c>
      <c r="D4" s="41" t="s">
        <v>38</v>
      </c>
      <c r="E4" s="42" t="s">
        <v>2</v>
      </c>
      <c r="Q4" s="10" t="str">
        <f>Nutrients!H1</f>
        <v>Max.</v>
      </c>
      <c r="R4" s="10">
        <f>Nutrients!H2</f>
        <v>100</v>
      </c>
      <c r="S4" s="10">
        <f>Nutrients!H3</f>
        <v>100</v>
      </c>
      <c r="T4" s="10">
        <f>Nutrients!H4</f>
        <v>26</v>
      </c>
      <c r="U4" s="10">
        <f>Nutrients!H5</f>
        <v>100</v>
      </c>
      <c r="V4" s="10">
        <f>Nutrients!H6</f>
        <v>100</v>
      </c>
      <c r="W4" s="10">
        <f>Nutrients!H7</f>
        <v>100</v>
      </c>
      <c r="X4" s="10">
        <f>Nutrients!H8</f>
        <v>100</v>
      </c>
      <c r="Y4" s="10">
        <f>Nutrients!H9</f>
        <v>100</v>
      </c>
      <c r="Z4" s="10">
        <f>Nutrients!H10</f>
        <v>100</v>
      </c>
      <c r="AA4" s="10">
        <f>Nutrients!H11</f>
        <v>2</v>
      </c>
      <c r="AB4" s="10">
        <f>Nutrients!H12</f>
        <v>2</v>
      </c>
      <c r="AC4" s="10">
        <f>Nutrients!H13</f>
        <v>5</v>
      </c>
      <c r="AD4" s="10">
        <f>Nutrients!H14</f>
        <v>2</v>
      </c>
      <c r="AE4" s="10">
        <f>Nutrients!H15</f>
        <v>100</v>
      </c>
      <c r="AF4" s="10">
        <f>Nutrients!H16</f>
        <v>100</v>
      </c>
      <c r="AG4" s="10">
        <f>Nutrients!H17</f>
        <v>100</v>
      </c>
      <c r="AH4" s="10">
        <f>Nutrients!H18</f>
        <v>100</v>
      </c>
      <c r="AI4" s="10">
        <f>Nutrients!H19</f>
        <v>100</v>
      </c>
      <c r="AJ4" s="10">
        <f>Nutrients!H20</f>
        <v>100</v>
      </c>
      <c r="AK4" s="10">
        <f>Nutrients!H21</f>
        <v>100</v>
      </c>
      <c r="AL4" s="10">
        <f>Nutrients!H22</f>
        <v>100</v>
      </c>
      <c r="AM4" s="10">
        <f>Nutrients!H23</f>
        <v>100</v>
      </c>
      <c r="AN4" s="10">
        <f>Nutrients!H24</f>
        <v>100</v>
      </c>
      <c r="AO4" s="10">
        <f>Nutrients!H25</f>
        <v>100</v>
      </c>
    </row>
    <row r="5" spans="1:37" ht="12.75">
      <c r="A5" s="45" t="str">
        <f>Ingredients!A4</f>
        <v>Corn, Grain</v>
      </c>
      <c r="B5" s="76">
        <f>(3.08/56)*100</f>
        <v>5.5</v>
      </c>
      <c r="C5" s="36">
        <v>0</v>
      </c>
      <c r="D5" s="37">
        <f aca="true" t="shared" si="1" ref="D5:D16">N12/SUM($N$12:$N$23)</f>
        <v>0.6335903288505292</v>
      </c>
      <c r="E5" s="38">
        <v>1</v>
      </c>
      <c r="G5" s="15" t="s">
        <v>78</v>
      </c>
      <c r="H5" s="15"/>
      <c r="I5" s="18">
        <f>T3</f>
        <v>19.968956557994158</v>
      </c>
      <c r="Q5" s="10" t="str">
        <f>Nutrients!I1</f>
        <v>Units</v>
      </c>
      <c r="R5" t="s">
        <v>28</v>
      </c>
      <c r="S5" t="s">
        <v>28</v>
      </c>
      <c r="T5" t="s">
        <v>28</v>
      </c>
      <c r="U5" t="s">
        <v>28</v>
      </c>
      <c r="V5" t="s">
        <v>28</v>
      </c>
      <c r="W5" t="s">
        <v>28</v>
      </c>
      <c r="X5" t="s">
        <v>28</v>
      </c>
      <c r="Y5" t="s">
        <v>28</v>
      </c>
      <c r="Z5" t="s">
        <v>29</v>
      </c>
      <c r="AA5" t="s">
        <v>28</v>
      </c>
      <c r="AB5" t="s">
        <v>28</v>
      </c>
      <c r="AC5" t="s">
        <v>28</v>
      </c>
      <c r="AD5" t="s">
        <v>28</v>
      </c>
      <c r="AE5" t="s">
        <v>28</v>
      </c>
      <c r="AF5" t="s">
        <v>28</v>
      </c>
      <c r="AG5" t="s">
        <v>28</v>
      </c>
      <c r="AH5" t="s">
        <v>28</v>
      </c>
      <c r="AI5" t="s">
        <v>28</v>
      </c>
      <c r="AJ5" t="s">
        <v>28</v>
      </c>
      <c r="AK5" t="s">
        <v>28</v>
      </c>
    </row>
    <row r="6" spans="1:17" ht="12.75">
      <c r="A6" s="46" t="str">
        <f>Ingredients!A5</f>
        <v>Soybean Meal -48%</v>
      </c>
      <c r="B6" s="89">
        <v>10.65</v>
      </c>
      <c r="C6" s="30">
        <v>0</v>
      </c>
      <c r="D6" s="31">
        <f t="shared" si="1"/>
        <v>0.2950373680337315</v>
      </c>
      <c r="E6" s="32">
        <v>1</v>
      </c>
      <c r="G6" s="15" t="s">
        <v>79</v>
      </c>
      <c r="H6" s="15"/>
      <c r="I6" s="18">
        <f>U3</f>
        <v>1.0380440948809828</v>
      </c>
      <c r="Q6" t="s">
        <v>51</v>
      </c>
    </row>
    <row r="7" spans="1:20" ht="12.75">
      <c r="A7" s="46" t="str">
        <f>Ingredients!A6</f>
        <v>Gluten Meal</v>
      </c>
      <c r="B7" s="43">
        <v>9.94</v>
      </c>
      <c r="C7" s="30">
        <v>0</v>
      </c>
      <c r="D7" s="31">
        <f t="shared" si="1"/>
        <v>0</v>
      </c>
      <c r="E7" s="32">
        <v>1</v>
      </c>
      <c r="S7" s="12">
        <v>250</v>
      </c>
      <c r="T7" s="12">
        <v>10</v>
      </c>
    </row>
    <row r="8" spans="1:20" ht="12.75">
      <c r="A8" s="46" t="str">
        <f>Ingredients!A7</f>
        <v>Poultry Fat</v>
      </c>
      <c r="B8" s="43">
        <v>9.25</v>
      </c>
      <c r="C8" s="30">
        <v>0</v>
      </c>
      <c r="D8" s="31">
        <f t="shared" si="1"/>
        <v>0.0429648890406244</v>
      </c>
      <c r="E8" s="32">
        <v>1</v>
      </c>
      <c r="G8" s="15" t="s">
        <v>80</v>
      </c>
      <c r="H8" s="15"/>
      <c r="I8" s="27">
        <f>SUMPRODUCT(B5:B16,D5:D16)</f>
        <v>7.83838753943248</v>
      </c>
      <c r="S8" s="6">
        <f>T26</f>
        <v>143.052642701028</v>
      </c>
      <c r="T8" s="6">
        <f>U26</f>
        <v>7.436289952439924</v>
      </c>
    </row>
    <row r="9" spans="1:5" ht="12.75">
      <c r="A9" s="46" t="str">
        <f>Ingredients!A8</f>
        <v>Limestone</v>
      </c>
      <c r="B9" s="43">
        <v>1.525</v>
      </c>
      <c r="C9" s="30">
        <v>0</v>
      </c>
      <c r="D9" s="31">
        <f t="shared" si="1"/>
        <v>0.00616484242947856</v>
      </c>
      <c r="E9" s="32">
        <v>1</v>
      </c>
    </row>
    <row r="10" spans="1:41" s="2" customFormat="1" ht="12.75" customHeight="1">
      <c r="A10" s="46" t="str">
        <f>Ingredients!A9</f>
        <v>Defluor. Phos.</v>
      </c>
      <c r="B10" s="43">
        <v>12.75</v>
      </c>
      <c r="C10" s="30">
        <v>0</v>
      </c>
      <c r="D10" s="31">
        <f t="shared" si="1"/>
        <v>0.014768443747464862</v>
      </c>
      <c r="E10" s="32">
        <v>1</v>
      </c>
      <c r="G10" s="4" t="s">
        <v>41</v>
      </c>
      <c r="H10"/>
      <c r="I10" s="15" t="s">
        <v>52</v>
      </c>
      <c r="N10" s="2" t="s">
        <v>40</v>
      </c>
      <c r="O10" s="2" t="s">
        <v>53</v>
      </c>
      <c r="R10" s="2" t="str">
        <f>Ingredients!B2</f>
        <v>Dry Matter</v>
      </c>
      <c r="S10" s="2" t="s">
        <v>39</v>
      </c>
      <c r="T10" s="2" t="s">
        <v>3</v>
      </c>
      <c r="U10" s="2" t="s">
        <v>6</v>
      </c>
      <c r="V10" s="2" t="s">
        <v>31</v>
      </c>
      <c r="W10" s="2" t="s">
        <v>32</v>
      </c>
      <c r="X10" s="2" t="s">
        <v>33</v>
      </c>
      <c r="Y10" s="2" t="s">
        <v>4</v>
      </c>
      <c r="Z10" s="2" t="s">
        <v>34</v>
      </c>
      <c r="AA10" s="2" t="s">
        <v>35</v>
      </c>
      <c r="AB10" s="2" t="s">
        <v>36</v>
      </c>
      <c r="AC10" s="2" t="s">
        <v>37</v>
      </c>
      <c r="AD10" s="2" t="s">
        <v>5</v>
      </c>
      <c r="AE10" s="2" t="s">
        <v>60</v>
      </c>
      <c r="AF10" s="2" t="s">
        <v>12</v>
      </c>
      <c r="AG10" s="2" t="s">
        <v>57</v>
      </c>
      <c r="AH10" s="2" t="s">
        <v>7</v>
      </c>
      <c r="AI10" s="2" t="s">
        <v>59</v>
      </c>
      <c r="AJ10" s="2" t="s">
        <v>8</v>
      </c>
      <c r="AK10" s="2" t="s">
        <v>9</v>
      </c>
      <c r="AL10" s="2" t="s">
        <v>61</v>
      </c>
      <c r="AM10" s="2" t="s">
        <v>11</v>
      </c>
      <c r="AN10" s="2" t="s">
        <v>61</v>
      </c>
      <c r="AO10" s="2" t="s">
        <v>13</v>
      </c>
    </row>
    <row r="11" spans="1:40" s="2" customFormat="1" ht="12.75">
      <c r="A11" s="46" t="str">
        <f>Ingredients!A10</f>
        <v>Common Salt</v>
      </c>
      <c r="B11" s="43">
        <v>2.775</v>
      </c>
      <c r="C11" s="30">
        <v>0</v>
      </c>
      <c r="D11" s="31">
        <f t="shared" si="1"/>
        <v>0.002712908997862605</v>
      </c>
      <c r="E11" s="32">
        <v>1</v>
      </c>
      <c r="G11" s="7" t="s">
        <v>87</v>
      </c>
      <c r="H11"/>
      <c r="I11" s="6">
        <f>SUM(N12:N23)</f>
        <v>716.3751510279081</v>
      </c>
      <c r="AE11" s="2">
        <f>23/0.8</f>
        <v>28.75</v>
      </c>
      <c r="AG11" s="2">
        <f>23/0.5</f>
        <v>46</v>
      </c>
      <c r="AI11" s="2">
        <f>23/0.9</f>
        <v>25.555555555555554</v>
      </c>
      <c r="AL11" s="2">
        <f>23/1.34</f>
        <v>17.16417910447761</v>
      </c>
      <c r="AN11" s="2">
        <f>23/0.2</f>
        <v>115</v>
      </c>
    </row>
    <row r="12" spans="1:41" ht="12.75">
      <c r="A12" s="46" t="str">
        <f>Ingredients!A11</f>
        <v>Vitamin Premix</v>
      </c>
      <c r="B12" s="43">
        <v>168</v>
      </c>
      <c r="C12" s="30">
        <v>0.0025</v>
      </c>
      <c r="D12" s="31">
        <f t="shared" si="1"/>
        <v>0.0024999999572594108</v>
      </c>
      <c r="E12" s="32">
        <v>0.0025</v>
      </c>
      <c r="G12" s="7" t="s">
        <v>42</v>
      </c>
      <c r="I12" s="8">
        <f>SUMPRODUCT(B5:B16,N12:N23)/45400</f>
        <v>0.12368339333427789</v>
      </c>
      <c r="J12" s="14"/>
      <c r="K12" s="14"/>
      <c r="L12" s="14"/>
      <c r="M12">
        <v>453.88836752011986</v>
      </c>
      <c r="N12">
        <v>453.88836752011986</v>
      </c>
      <c r="O12" s="14">
        <f aca="true" t="shared" si="2" ref="O12:O23">D5*1000</f>
        <v>633.5903288505292</v>
      </c>
      <c r="P12" s="14"/>
      <c r="R12" s="11">
        <f>Ingredients!B4</f>
        <v>89</v>
      </c>
      <c r="S12" s="11">
        <f>Ingredients!C4</f>
        <v>3.35</v>
      </c>
      <c r="T12" s="11">
        <f>Ingredients!D4</f>
        <v>8.8</v>
      </c>
      <c r="U12" s="11">
        <f>Ingredients!E4</f>
        <v>0.26</v>
      </c>
      <c r="V12" s="11">
        <f>Ingredients!F4</f>
        <v>3.8</v>
      </c>
      <c r="W12" s="11">
        <f>Ingredients!G4</f>
        <v>2.2</v>
      </c>
      <c r="X12" s="11">
        <f>Ingredients!H4</f>
        <v>2.2</v>
      </c>
      <c r="Y12" s="11">
        <f>Ingredients!I4</f>
        <v>0.02</v>
      </c>
      <c r="Z12" s="11">
        <f>Ingredients!J4</f>
        <v>0.28</v>
      </c>
      <c r="AA12" s="11">
        <f>Ingredients!K4</f>
        <v>0.1</v>
      </c>
      <c r="AB12" s="11">
        <f>Ingredients!L4</f>
        <v>0.04</v>
      </c>
      <c r="AC12" s="11">
        <f>Ingredients!M4</f>
        <v>0.02</v>
      </c>
      <c r="AD12" s="11">
        <f>Ingredients!N4</f>
        <v>0.62</v>
      </c>
      <c r="AE12" s="11">
        <f>Ingredients!O4</f>
        <v>-0.016086956521739193</v>
      </c>
      <c r="AF12" s="11">
        <f>Ingredients!P4</f>
        <v>0.29</v>
      </c>
      <c r="AG12" s="11">
        <f>Ingredients!Q4</f>
        <v>-0.011304347826086969</v>
      </c>
      <c r="AH12" s="11">
        <f>Ingredients!R4</f>
        <v>0.18</v>
      </c>
      <c r="AI12" s="11">
        <f>Ingredients!S4</f>
        <v>0.01565217391304341</v>
      </c>
      <c r="AJ12" s="11">
        <f>Ingredients!T4</f>
        <v>0.36</v>
      </c>
      <c r="AK12" s="11">
        <f>Ingredients!U4</f>
        <v>0.38</v>
      </c>
      <c r="AL12" s="11">
        <f>Ingredients!V4</f>
        <v>0.16730434782608694</v>
      </c>
      <c r="AM12" s="11">
        <f>Ingredients!W4</f>
        <v>0.68</v>
      </c>
      <c r="AN12" s="11">
        <f>Ingredients!X4</f>
        <v>-0.016521739130434795</v>
      </c>
      <c r="AO12" s="11">
        <f>Ingredients!Y4</f>
        <v>0.06</v>
      </c>
    </row>
    <row r="13" spans="1:41" ht="12.75">
      <c r="A13" s="46" t="str">
        <f>Ingredients!A12</f>
        <v>Mineral Premix</v>
      </c>
      <c r="B13" s="43">
        <v>26</v>
      </c>
      <c r="C13" s="30">
        <v>0.0008</v>
      </c>
      <c r="D13" s="31">
        <f t="shared" si="1"/>
        <v>0.0007999999848868731</v>
      </c>
      <c r="E13" s="32">
        <v>0.0008</v>
      </c>
      <c r="G13" s="7"/>
      <c r="I13" s="8"/>
      <c r="J13" s="14"/>
      <c r="K13" s="14"/>
      <c r="L13" s="14"/>
      <c r="M13">
        <v>211.35743908404092</v>
      </c>
      <c r="N13">
        <v>211.35743908404092</v>
      </c>
      <c r="O13" s="14">
        <f t="shared" si="2"/>
        <v>295.03736803373147</v>
      </c>
      <c r="P13" s="14"/>
      <c r="R13" s="11">
        <f>Ingredients!B5</f>
        <v>90</v>
      </c>
      <c r="S13" s="11">
        <f>Ingredients!C5</f>
        <v>2.44</v>
      </c>
      <c r="T13" s="11">
        <f>Ingredients!D5</f>
        <v>48.5</v>
      </c>
      <c r="U13" s="11">
        <f>Ingredients!E5</f>
        <v>2.96</v>
      </c>
      <c r="V13" s="11">
        <f>Ingredients!F5</f>
        <v>1</v>
      </c>
      <c r="W13" s="11">
        <f>Ingredients!G5</f>
        <v>0.4</v>
      </c>
      <c r="X13" s="11">
        <f>Ingredients!H5</f>
        <v>3.9</v>
      </c>
      <c r="Y13" s="11">
        <f>Ingredients!I5</f>
        <v>0.27</v>
      </c>
      <c r="Z13" s="11">
        <f>Ingredients!J5</f>
        <v>0.62</v>
      </c>
      <c r="AA13" s="11">
        <f>Ingredients!K5</f>
        <v>0.24</v>
      </c>
      <c r="AB13" s="11">
        <f>Ingredients!L5</f>
        <v>0.05</v>
      </c>
      <c r="AC13" s="11">
        <f>Ingredients!M5</f>
        <v>0.03</v>
      </c>
      <c r="AD13" s="11">
        <f>Ingredients!N5</f>
        <v>2.731</v>
      </c>
      <c r="AE13" s="11">
        <f>Ingredients!O5</f>
        <v>0.18304347826086964</v>
      </c>
      <c r="AF13" s="11">
        <f>Ingredients!P5</f>
        <v>1.87</v>
      </c>
      <c r="AG13" s="11">
        <f>Ingredients!Q5</f>
        <v>-0.3843478260869565</v>
      </c>
      <c r="AH13" s="11">
        <f>Ingredients!R5</f>
        <v>0.67</v>
      </c>
      <c r="AI13" s="11">
        <f>Ingredients!S5</f>
        <v>-0.5078260869565221</v>
      </c>
      <c r="AJ13" s="11">
        <f>Ingredients!T5</f>
        <v>1.39</v>
      </c>
      <c r="AK13" s="11">
        <f>Ingredients!U5</f>
        <v>2.34</v>
      </c>
      <c r="AL13" s="11">
        <f>Ingredients!V5</f>
        <v>1.4643478260869562</v>
      </c>
      <c r="AM13" s="11">
        <f>Ingredients!W5</f>
        <v>4.29</v>
      </c>
      <c r="AN13" s="11">
        <f>Ingredients!X5</f>
        <v>0.3182608695652174</v>
      </c>
      <c r="AO13" s="11">
        <f>Ingredients!Y5</f>
        <v>0.74</v>
      </c>
    </row>
    <row r="14" spans="1:41" ht="12.75">
      <c r="A14" s="46" t="str">
        <f>Ingredients!A13</f>
        <v>DL-Methionine</v>
      </c>
      <c r="B14" s="43">
        <v>115</v>
      </c>
      <c r="C14" s="30">
        <v>0</v>
      </c>
      <c r="D14" s="31">
        <f t="shared" si="1"/>
        <v>0.0014612189581627182</v>
      </c>
      <c r="E14" s="32">
        <v>1</v>
      </c>
      <c r="J14" s="14"/>
      <c r="K14" s="14"/>
      <c r="L14" s="14"/>
      <c r="M14">
        <v>0</v>
      </c>
      <c r="N14">
        <v>0</v>
      </c>
      <c r="O14" s="14">
        <f t="shared" si="2"/>
        <v>0</v>
      </c>
      <c r="P14" s="14"/>
      <c r="R14" s="11">
        <f>Ingredients!B6</f>
        <v>90</v>
      </c>
      <c r="S14" s="11">
        <f>Ingredients!C6</f>
        <v>3.72</v>
      </c>
      <c r="T14" s="11">
        <f>Ingredients!D6</f>
        <v>62</v>
      </c>
      <c r="U14" s="11">
        <f>Ingredients!E6</f>
        <v>1</v>
      </c>
      <c r="V14" s="11">
        <f>Ingredients!F6</f>
        <v>2.5</v>
      </c>
      <c r="W14" s="11">
        <f>Ingredients!G6</f>
        <v>0</v>
      </c>
      <c r="X14" s="11">
        <f>Ingredients!H6</f>
        <v>1.3</v>
      </c>
      <c r="Y14" s="11">
        <f>Ingredients!I6</f>
        <v>0</v>
      </c>
      <c r="Z14" s="11">
        <f>Ingredients!J6</f>
        <v>0.5</v>
      </c>
      <c r="AA14" s="11">
        <f>Ingredients!K6</f>
        <v>0.19</v>
      </c>
      <c r="AB14" s="11">
        <f>Ingredients!L6</f>
        <v>0.05</v>
      </c>
      <c r="AC14" s="11">
        <f>Ingredients!M6</f>
        <v>0.02</v>
      </c>
      <c r="AD14" s="11">
        <f>Ingredients!N6</f>
        <v>0.33</v>
      </c>
      <c r="AE14" s="11">
        <f>Ingredients!O6</f>
        <v>-0.1865217391304348</v>
      </c>
      <c r="AF14" s="11">
        <f>Ingredients!P6</f>
        <v>1.97</v>
      </c>
      <c r="AG14" s="11">
        <f>Ingredients!Q6</f>
        <v>0.5621739130434782</v>
      </c>
      <c r="AH14" s="11">
        <f>Ingredients!R6</f>
        <v>1.91</v>
      </c>
      <c r="AI14" s="11">
        <f>Ingredients!S6</f>
        <v>0.5939130434782607</v>
      </c>
      <c r="AJ14" s="11">
        <f>Ingredients!T6</f>
        <v>3.02</v>
      </c>
      <c r="AK14" s="11">
        <f>Ingredients!U6</f>
        <v>3.77</v>
      </c>
      <c r="AL14" s="11">
        <f>Ingredients!V6</f>
        <v>3.0978260869565215</v>
      </c>
      <c r="AM14" s="11">
        <f>Ingredients!W6</f>
        <v>6.71</v>
      </c>
      <c r="AN14" s="11">
        <f>Ingredients!X6</f>
        <v>-0.2891304347826087</v>
      </c>
      <c r="AO14" s="11">
        <f>Ingredients!Y6</f>
        <v>0.25</v>
      </c>
    </row>
    <row r="15" spans="1:41" ht="12.75">
      <c r="A15" s="46" t="str">
        <f>Ingredients!A14</f>
        <v>L-Lysine HCl</v>
      </c>
      <c r="B15" s="43">
        <v>80</v>
      </c>
      <c r="C15" s="30">
        <v>0</v>
      </c>
      <c r="D15" s="31">
        <f t="shared" si="1"/>
        <v>0</v>
      </c>
      <c r="E15" s="32">
        <v>1</v>
      </c>
      <c r="G15" s="7" t="s">
        <v>45</v>
      </c>
      <c r="I15" s="5">
        <f>T30+T31*T26+T32*U26+T33*T26*T26+T34*U26*U26+T35*T26*U26</f>
        <v>435.4279381875531</v>
      </c>
      <c r="J15" s="84" t="s">
        <v>132</v>
      </c>
      <c r="K15" s="84" t="s">
        <v>133</v>
      </c>
      <c r="L15" s="87"/>
      <c r="M15">
        <v>30.77897887537462</v>
      </c>
      <c r="N15">
        <v>30.77897887537462</v>
      </c>
      <c r="O15" s="14">
        <f t="shared" si="2"/>
        <v>42.9648890406244</v>
      </c>
      <c r="P15" s="14"/>
      <c r="R15" s="11">
        <f>Ingredients!B7</f>
        <v>100</v>
      </c>
      <c r="S15" s="11">
        <f>Ingredients!C7</f>
        <v>8.2</v>
      </c>
      <c r="T15" s="11">
        <f>Ingredients!D7</f>
        <v>0</v>
      </c>
      <c r="U15" s="11">
        <f>Ingredients!E7</f>
        <v>0</v>
      </c>
      <c r="V15" s="11">
        <f>Ingredients!F7</f>
        <v>100</v>
      </c>
      <c r="W15" s="11">
        <f>Ingredients!G7</f>
        <v>19.5</v>
      </c>
      <c r="X15" s="11">
        <f>Ingredients!H7</f>
        <v>0</v>
      </c>
      <c r="Y15" s="11">
        <f>Ingredients!I7</f>
        <v>0</v>
      </c>
      <c r="Z15" s="11">
        <f>Ingredients!J7</f>
        <v>0</v>
      </c>
      <c r="AA15" s="11">
        <f>Ingredients!K7</f>
        <v>0</v>
      </c>
      <c r="AB15" s="11">
        <f>Ingredients!L7</f>
        <v>0</v>
      </c>
      <c r="AC15" s="11">
        <f>Ingredients!M7</f>
        <v>0</v>
      </c>
      <c r="AD15" s="11">
        <f>Ingredients!N7</f>
        <v>0</v>
      </c>
      <c r="AE15" s="11">
        <f>Ingredients!O7</f>
        <v>0</v>
      </c>
      <c r="AF15" s="11">
        <f>Ingredients!P7</f>
        <v>0</v>
      </c>
      <c r="AG15" s="11">
        <f>Ingredients!Q7</f>
        <v>0</v>
      </c>
      <c r="AH15" s="11">
        <f>Ingredients!R7</f>
        <v>0</v>
      </c>
      <c r="AI15" s="11">
        <f>Ingredients!S7</f>
        <v>0</v>
      </c>
      <c r="AJ15" s="11">
        <f>Ingredients!T7</f>
        <v>0</v>
      </c>
      <c r="AK15" s="11">
        <f>Ingredients!U7</f>
        <v>0</v>
      </c>
      <c r="AL15" s="11">
        <f>Ingredients!V7</f>
        <v>0</v>
      </c>
      <c r="AM15" s="11">
        <f>Ingredients!W7</f>
        <v>0</v>
      </c>
      <c r="AN15" s="11">
        <f>Ingredients!X7</f>
        <v>0</v>
      </c>
      <c r="AO15" s="11">
        <f>Ingredients!Y7</f>
        <v>0</v>
      </c>
    </row>
    <row r="16" spans="1:41" ht="13.5" thickBot="1">
      <c r="A16" s="47" t="str">
        <f>Ingredients!A15</f>
        <v>Choline Cl -70%</v>
      </c>
      <c r="B16" s="44">
        <v>90</v>
      </c>
      <c r="C16" s="33">
        <v>0</v>
      </c>
      <c r="D16" s="34">
        <f t="shared" si="1"/>
        <v>0</v>
      </c>
      <c r="E16" s="35">
        <v>1</v>
      </c>
      <c r="G16" s="7" t="s">
        <v>46</v>
      </c>
      <c r="I16" s="25">
        <f>J16*K16*0.01</f>
        <v>0.3425</v>
      </c>
      <c r="J16" s="86">
        <v>0.3425</v>
      </c>
      <c r="K16" s="85">
        <v>100</v>
      </c>
      <c r="L16" s="88"/>
      <c r="M16">
        <v>4.416339926480959</v>
      </c>
      <c r="N16">
        <v>4.416339926480959</v>
      </c>
      <c r="O16" s="14">
        <f t="shared" si="2"/>
        <v>6.1648424294785595</v>
      </c>
      <c r="P16" s="14"/>
      <c r="R16" s="11">
        <f>Ingredients!B8</f>
        <v>100</v>
      </c>
      <c r="S16" s="11">
        <f>Ingredients!C8</f>
        <v>0</v>
      </c>
      <c r="T16" s="11">
        <f>Ingredients!D8</f>
        <v>0</v>
      </c>
      <c r="U16" s="11">
        <f>Ingredients!E8</f>
        <v>0</v>
      </c>
      <c r="V16" s="11">
        <f>Ingredients!F8</f>
        <v>0</v>
      </c>
      <c r="W16" s="11">
        <f>Ingredients!G8</f>
        <v>0</v>
      </c>
      <c r="X16" s="11">
        <f>Ingredients!H8</f>
        <v>0</v>
      </c>
      <c r="Y16" s="11">
        <f>Ingredients!I8</f>
        <v>38</v>
      </c>
      <c r="Z16" s="11">
        <f>Ingredients!J8</f>
        <v>0</v>
      </c>
      <c r="AA16" s="11">
        <f>Ingredients!K8</f>
        <v>0</v>
      </c>
      <c r="AB16" s="11">
        <f>Ingredients!L8</f>
        <v>0.03</v>
      </c>
      <c r="AC16" s="11">
        <f>Ingredients!M8</f>
        <v>0.05</v>
      </c>
      <c r="AD16" s="11">
        <f>Ingredients!N8</f>
        <v>0</v>
      </c>
      <c r="AE16" s="11">
        <f>Ingredients!O8</f>
        <v>0</v>
      </c>
      <c r="AF16" s="11">
        <f>Ingredients!P8</f>
        <v>0</v>
      </c>
      <c r="AG16" s="11">
        <f>Ingredients!Q8</f>
        <v>0</v>
      </c>
      <c r="AH16" s="11">
        <f>Ingredients!R8</f>
        <v>0</v>
      </c>
      <c r="AI16" s="11">
        <f>Ingredients!S8</f>
        <v>0</v>
      </c>
      <c r="AJ16" s="11">
        <f>Ingredients!T8</f>
        <v>0</v>
      </c>
      <c r="AK16" s="11">
        <f>Ingredients!U8</f>
        <v>0</v>
      </c>
      <c r="AL16" s="11">
        <f>Ingredients!V8</f>
        <v>0</v>
      </c>
      <c r="AM16" s="11">
        <f>Ingredients!W8</f>
        <v>0</v>
      </c>
      <c r="AN16" s="11">
        <f>Ingredients!X8</f>
        <v>0</v>
      </c>
      <c r="AO16" s="11">
        <f>Ingredients!Y8</f>
        <v>0</v>
      </c>
    </row>
    <row r="17" spans="4:41" ht="12.75">
      <c r="D17" s="20"/>
      <c r="G17" s="4" t="s">
        <v>49</v>
      </c>
      <c r="I17" s="9">
        <f>MAX(I15*I16/454,0)</f>
        <v>0.3284891383903898</v>
      </c>
      <c r="J17" s="14"/>
      <c r="K17" s="14"/>
      <c r="L17" s="14"/>
      <c r="M17">
        <v>10.579746120037306</v>
      </c>
      <c r="N17">
        <v>10.579746120037306</v>
      </c>
      <c r="O17" s="14">
        <f t="shared" si="2"/>
        <v>14.768443747464861</v>
      </c>
      <c r="P17" s="14"/>
      <c r="R17" s="11">
        <f>Ingredients!B9</f>
        <v>100</v>
      </c>
      <c r="S17" s="11">
        <f>Ingredients!C9</f>
        <v>0</v>
      </c>
      <c r="T17" s="11">
        <f>Ingredients!D9</f>
        <v>0</v>
      </c>
      <c r="U17" s="11">
        <f>Ingredients!E9</f>
        <v>0</v>
      </c>
      <c r="V17" s="11">
        <f>Ingredients!F9</f>
        <v>0</v>
      </c>
      <c r="W17" s="11">
        <f>Ingredients!G9</f>
        <v>0</v>
      </c>
      <c r="X17" s="11">
        <f>Ingredients!H9</f>
        <v>0</v>
      </c>
      <c r="Y17" s="11">
        <f>Ingredients!I9</f>
        <v>32</v>
      </c>
      <c r="Z17" s="11">
        <f>Ingredients!J9</f>
        <v>18</v>
      </c>
      <c r="AA17" s="11">
        <f>Ingredients!K9</f>
        <v>18</v>
      </c>
      <c r="AB17" s="11">
        <f>Ingredients!L9</f>
        <v>0</v>
      </c>
      <c r="AC17" s="11">
        <f>Ingredients!M9</f>
        <v>4.9</v>
      </c>
      <c r="AD17" s="11">
        <f>Ingredients!N9</f>
        <v>0</v>
      </c>
      <c r="AE17" s="11">
        <f>Ingredients!O9</f>
        <v>0</v>
      </c>
      <c r="AF17" s="11">
        <f>Ingredients!P9</f>
        <v>0</v>
      </c>
      <c r="AG17" s="11">
        <f>Ingredients!Q9</f>
        <v>0</v>
      </c>
      <c r="AH17" s="11">
        <f>Ingredients!R9</f>
        <v>0</v>
      </c>
      <c r="AI17" s="11">
        <f>Ingredients!S9</f>
        <v>0</v>
      </c>
      <c r="AJ17" s="11">
        <f>Ingredients!T9</f>
        <v>0</v>
      </c>
      <c r="AK17" s="11">
        <f>Ingredients!U9</f>
        <v>0</v>
      </c>
      <c r="AL17" s="11">
        <f>Ingredients!V9</f>
        <v>0</v>
      </c>
      <c r="AM17" s="11">
        <f>Ingredients!W9</f>
        <v>0</v>
      </c>
      <c r="AN17" s="11">
        <f>Ingredients!X9</f>
        <v>0</v>
      </c>
      <c r="AO17" s="11">
        <f>Ingredients!Y9</f>
        <v>0</v>
      </c>
    </row>
    <row r="18" spans="1:41" ht="12.75">
      <c r="A18" s="4" t="s">
        <v>43</v>
      </c>
      <c r="D18" s="31">
        <f>SUM(D5:D16)</f>
        <v>1</v>
      </c>
      <c r="J18" s="14"/>
      <c r="K18" s="14"/>
      <c r="L18" s="14"/>
      <c r="M18">
        <v>1.9434605930687945</v>
      </c>
      <c r="N18">
        <v>1.9434605930687945</v>
      </c>
      <c r="O18" s="14">
        <f t="shared" si="2"/>
        <v>2.712908997862605</v>
      </c>
      <c r="P18" s="14"/>
      <c r="R18" s="11">
        <f>Ingredients!B10</f>
        <v>100</v>
      </c>
      <c r="S18" s="11">
        <f>Ingredients!C10</f>
        <v>0</v>
      </c>
      <c r="T18" s="11">
        <f>Ingredients!D10</f>
        <v>0</v>
      </c>
      <c r="U18" s="11">
        <f>Ingredients!E10</f>
        <v>0</v>
      </c>
      <c r="V18" s="11">
        <f>Ingredients!F10</f>
        <v>0</v>
      </c>
      <c r="W18" s="11">
        <f>Ingredients!G10</f>
        <v>0</v>
      </c>
      <c r="X18" s="11">
        <f>Ingredients!H10</f>
        <v>0</v>
      </c>
      <c r="Y18" s="11">
        <f>Ingredients!I10</f>
        <v>0.3</v>
      </c>
      <c r="Z18" s="11">
        <f>Ingredients!J10</f>
        <v>0</v>
      </c>
      <c r="AA18" s="11">
        <f>Ingredients!K10</f>
        <v>0</v>
      </c>
      <c r="AB18" s="11">
        <f>Ingredients!L10</f>
        <v>60</v>
      </c>
      <c r="AC18" s="11">
        <f>Ingredients!M10</f>
        <v>39</v>
      </c>
      <c r="AD18" s="11">
        <f>Ingredients!N10</f>
        <v>0</v>
      </c>
      <c r="AE18" s="11">
        <f>Ingredients!O10</f>
        <v>0</v>
      </c>
      <c r="AF18" s="11">
        <f>Ingredients!P10</f>
        <v>0</v>
      </c>
      <c r="AG18" s="11">
        <f>Ingredients!Q10</f>
        <v>0</v>
      </c>
      <c r="AH18" s="11">
        <f>Ingredients!R10</f>
        <v>0</v>
      </c>
      <c r="AI18" s="11">
        <f>Ingredients!S10</f>
        <v>0</v>
      </c>
      <c r="AJ18" s="11">
        <f>Ingredients!T10</f>
        <v>0</v>
      </c>
      <c r="AK18" s="11">
        <f>Ingredients!U10</f>
        <v>0</v>
      </c>
      <c r="AL18" s="11">
        <f>Ingredients!V10</f>
        <v>0</v>
      </c>
      <c r="AM18" s="11">
        <f>Ingredients!W10</f>
        <v>0</v>
      </c>
      <c r="AN18" s="11">
        <f>Ingredients!X10</f>
        <v>0</v>
      </c>
      <c r="AO18" s="11">
        <f>Ingredients!Y10</f>
        <v>0</v>
      </c>
    </row>
    <row r="19" spans="1:41" ht="12.75">
      <c r="A19" s="4" t="s">
        <v>44</v>
      </c>
      <c r="G19" s="4" t="s">
        <v>47</v>
      </c>
      <c r="I19" s="9">
        <f>I17-I12</f>
        <v>0.2048057450561119</v>
      </c>
      <c r="J19" s="14"/>
      <c r="K19" s="14"/>
      <c r="L19" s="14"/>
      <c r="M19">
        <v>1.7909378469514743</v>
      </c>
      <c r="N19">
        <v>1.7909378469514743</v>
      </c>
      <c r="O19" s="14">
        <f t="shared" si="2"/>
        <v>2.4999999572594107</v>
      </c>
      <c r="P19" s="14"/>
      <c r="R19" s="11">
        <f>Ingredients!B11</f>
        <v>100</v>
      </c>
      <c r="S19" s="11">
        <f>Ingredients!C11</f>
        <v>0</v>
      </c>
      <c r="T19" s="11">
        <f>Ingredients!D11</f>
        <v>0</v>
      </c>
      <c r="U19" s="11">
        <f>Ingredients!E11</f>
        <v>0</v>
      </c>
      <c r="V19" s="11">
        <f>Ingredients!F11</f>
        <v>0</v>
      </c>
      <c r="W19" s="11">
        <f>Ingredients!G11</f>
        <v>0</v>
      </c>
      <c r="X19" s="11">
        <f>Ingredients!H11</f>
        <v>0</v>
      </c>
      <c r="Y19" s="11">
        <f>Ingredients!I11</f>
        <v>0</v>
      </c>
      <c r="Z19" s="11">
        <f>Ingredients!J11</f>
        <v>0</v>
      </c>
      <c r="AA19" s="11">
        <f>Ingredients!K11</f>
        <v>0</v>
      </c>
      <c r="AB19" s="11">
        <f>Ingredients!L11</f>
        <v>0</v>
      </c>
      <c r="AC19" s="11">
        <f>Ingredients!M11</f>
        <v>0</v>
      </c>
      <c r="AD19" s="11">
        <f>Ingredients!N11</f>
        <v>88</v>
      </c>
      <c r="AE19" s="11">
        <f>Ingredients!O11</f>
        <v>0</v>
      </c>
      <c r="AF19" s="11">
        <f>Ingredients!P11</f>
        <v>0</v>
      </c>
      <c r="AG19" s="11">
        <f>Ingredients!Q11</f>
        <v>0</v>
      </c>
      <c r="AH19" s="11">
        <f>Ingredients!R11</f>
        <v>0</v>
      </c>
      <c r="AI19" s="11">
        <f>Ingredients!S11</f>
        <v>0</v>
      </c>
      <c r="AJ19" s="11">
        <f>Ingredients!T11</f>
        <v>0</v>
      </c>
      <c r="AK19" s="11">
        <f>Ingredients!U11</f>
        <v>0</v>
      </c>
      <c r="AL19" s="11">
        <f>Ingredients!V11</f>
        <v>0</v>
      </c>
      <c r="AM19" s="11">
        <f>Ingredients!W11</f>
        <v>0</v>
      </c>
      <c r="AN19" s="11">
        <f>Ingredients!X11</f>
        <v>0</v>
      </c>
      <c r="AO19" s="11">
        <f>Ingredients!Y11</f>
        <v>0</v>
      </c>
    </row>
    <row r="20" spans="10:41" ht="13.5" thickBot="1">
      <c r="J20" s="14"/>
      <c r="K20" s="14"/>
      <c r="L20" s="14"/>
      <c r="M20">
        <v>0.573100109995658</v>
      </c>
      <c r="N20">
        <v>0.573100109995658</v>
      </c>
      <c r="O20" s="14">
        <f t="shared" si="2"/>
        <v>0.7999999848868732</v>
      </c>
      <c r="P20" s="14"/>
      <c r="R20" s="11">
        <f>Ingredients!B12</f>
        <v>100</v>
      </c>
      <c r="S20" s="11">
        <f>Ingredients!C12</f>
        <v>0</v>
      </c>
      <c r="T20" s="11">
        <f>Ingredients!D12</f>
        <v>0</v>
      </c>
      <c r="U20" s="11">
        <f>Ingredients!E12</f>
        <v>0</v>
      </c>
      <c r="V20" s="11">
        <f>Ingredients!F12</f>
        <v>0</v>
      </c>
      <c r="W20" s="11">
        <f>Ingredients!G12</f>
        <v>0</v>
      </c>
      <c r="X20" s="11">
        <f>Ingredients!H12</f>
        <v>0</v>
      </c>
      <c r="Y20" s="11">
        <f>Ingredients!I12</f>
        <v>0</v>
      </c>
      <c r="Z20" s="11">
        <f>Ingredients!J12</f>
        <v>0</v>
      </c>
      <c r="AA20" s="11">
        <f>Ingredients!K12</f>
        <v>0</v>
      </c>
      <c r="AB20" s="11">
        <f>Ingredients!L12</f>
        <v>0</v>
      </c>
      <c r="AC20" s="11">
        <f>Ingredients!M12</f>
        <v>0</v>
      </c>
      <c r="AD20" s="11">
        <f>Ingredients!N12</f>
        <v>0</v>
      </c>
      <c r="AE20" s="11">
        <f>Ingredients!O12</f>
        <v>0</v>
      </c>
      <c r="AF20" s="11">
        <f>Ingredients!P12</f>
        <v>0</v>
      </c>
      <c r="AG20" s="11">
        <f>Ingredients!Q12</f>
        <v>0</v>
      </c>
      <c r="AH20" s="11">
        <f>Ingredients!R12</f>
        <v>0</v>
      </c>
      <c r="AI20" s="11">
        <f>Ingredients!S12</f>
        <v>0</v>
      </c>
      <c r="AJ20" s="11">
        <f>Ingredients!T12</f>
        <v>0</v>
      </c>
      <c r="AK20" s="11">
        <f>Ingredients!U12</f>
        <v>0</v>
      </c>
      <c r="AL20" s="11">
        <f>Ingredients!V12</f>
        <v>0</v>
      </c>
      <c r="AM20" s="11">
        <f>Ingredients!W12</f>
        <v>0</v>
      </c>
      <c r="AN20" s="11">
        <f>Ingredients!X12</f>
        <v>0</v>
      </c>
      <c r="AO20" s="11">
        <f>Ingredients!Y12</f>
        <v>0</v>
      </c>
    </row>
    <row r="21" spans="1:41" ht="12.75">
      <c r="A21" s="120" t="s">
        <v>86</v>
      </c>
      <c r="B21" s="121"/>
      <c r="C21" s="121"/>
      <c r="D21" s="122"/>
      <c r="G21" s="4" t="s">
        <v>50</v>
      </c>
      <c r="I21" s="5">
        <f>I11/I15</f>
        <v>1.6452209153362638</v>
      </c>
      <c r="J21" s="14"/>
      <c r="K21" s="14"/>
      <c r="L21" s="14"/>
      <c r="M21">
        <v>1.04678095183866</v>
      </c>
      <c r="N21">
        <v>1.04678095183866</v>
      </c>
      <c r="O21" s="14">
        <f t="shared" si="2"/>
        <v>1.4612189581627182</v>
      </c>
      <c r="P21" s="14"/>
      <c r="R21" s="11">
        <f>Ingredients!B13</f>
        <v>100</v>
      </c>
      <c r="S21" s="11">
        <f>Ingredients!C13</f>
        <v>3.606</v>
      </c>
      <c r="T21" s="11">
        <f>Ingredients!D13</f>
        <v>57.52</v>
      </c>
      <c r="U21" s="11">
        <f>Ingredients!E13</f>
        <v>0</v>
      </c>
      <c r="V21" s="11">
        <f>Ingredients!F13</f>
        <v>0</v>
      </c>
      <c r="W21" s="11">
        <f>Ingredients!G13</f>
        <v>0</v>
      </c>
      <c r="X21" s="11">
        <f>Ingredients!H13</f>
        <v>0</v>
      </c>
      <c r="Y21" s="11">
        <f>Ingredients!I13</f>
        <v>0</v>
      </c>
      <c r="Z21" s="11">
        <f>Ingredients!J13</f>
        <v>0</v>
      </c>
      <c r="AA21" s="11">
        <f>Ingredients!K13</f>
        <v>0</v>
      </c>
      <c r="AB21" s="11">
        <f>Ingredients!L13</f>
        <v>0</v>
      </c>
      <c r="AC21" s="11">
        <f>Ingredients!M13</f>
        <v>0</v>
      </c>
      <c r="AD21" s="11">
        <f>Ingredients!N13</f>
        <v>0</v>
      </c>
      <c r="AE21" s="11">
        <f>Ingredients!O13</f>
        <v>-2.000695652173913</v>
      </c>
      <c r="AF21" s="11">
        <f>Ingredients!P13</f>
        <v>0</v>
      </c>
      <c r="AG21" s="11">
        <f>Ingredients!Q13</f>
        <v>96.74956521739131</v>
      </c>
      <c r="AH21" s="11">
        <f>Ingredients!R13</f>
        <v>98</v>
      </c>
      <c r="AI21" s="11">
        <f>Ingredients!S13</f>
        <v>95.74921739130434</v>
      </c>
      <c r="AJ21" s="11">
        <f>Ingredients!T13</f>
        <v>98</v>
      </c>
      <c r="AK21" s="11">
        <f>Ingredients!U13</f>
        <v>0</v>
      </c>
      <c r="AL21" s="11">
        <f>Ingredients!V13</f>
        <v>-3.3511652173913045</v>
      </c>
      <c r="AM21" s="11">
        <f>Ingredients!W13</f>
        <v>0</v>
      </c>
      <c r="AN21" s="11">
        <f>Ingredients!X13</f>
        <v>-0.5001739130434782</v>
      </c>
      <c r="AO21" s="11">
        <f>Ingredients!Y13</f>
        <v>0</v>
      </c>
    </row>
    <row r="22" spans="1:41" ht="13.5" thickBot="1">
      <c r="A22" s="123" t="s">
        <v>85</v>
      </c>
      <c r="B22" s="124"/>
      <c r="C22" s="124"/>
      <c r="D22" s="125"/>
      <c r="I22" s="14"/>
      <c r="J22" s="14"/>
      <c r="K22" s="14"/>
      <c r="L22" s="14"/>
      <c r="M22">
        <v>0</v>
      </c>
      <c r="N22">
        <v>0</v>
      </c>
      <c r="O22" s="14">
        <f t="shared" si="2"/>
        <v>0</v>
      </c>
      <c r="P22" s="14"/>
      <c r="R22" s="11">
        <f>Ingredients!B14</f>
        <v>100</v>
      </c>
      <c r="S22" s="11">
        <f>Ingredients!C14</f>
        <v>3.607</v>
      </c>
      <c r="T22" s="11">
        <f>Ingredients!D14</f>
        <v>94.4</v>
      </c>
      <c r="U22" s="11">
        <f>Ingredients!E14</f>
        <v>74.42</v>
      </c>
      <c r="V22" s="11">
        <f>Ingredients!F14</f>
        <v>0</v>
      </c>
      <c r="W22" s="11">
        <f>Ingredients!G14</f>
        <v>0</v>
      </c>
      <c r="X22" s="11">
        <f>Ingredients!H14</f>
        <v>0</v>
      </c>
      <c r="Y22" s="11">
        <f>Ingredients!I14</f>
        <v>0</v>
      </c>
      <c r="Z22" s="11">
        <f>Ingredients!J14</f>
        <v>0</v>
      </c>
      <c r="AA22" s="11">
        <f>Ingredients!K14</f>
        <v>0</v>
      </c>
      <c r="AB22" s="11">
        <f>Ingredients!L14</f>
        <v>19.43</v>
      </c>
      <c r="AC22" s="11">
        <f>Ingredients!M14</f>
        <v>0</v>
      </c>
      <c r="AD22" s="11">
        <f>Ingredients!N14</f>
        <v>0</v>
      </c>
      <c r="AE22" s="11">
        <f>Ingredients!O14</f>
        <v>-3.2834782608695656</v>
      </c>
      <c r="AF22" s="11">
        <f>Ingredients!P14</f>
        <v>0</v>
      </c>
      <c r="AG22" s="11">
        <f>Ingredients!Q14</f>
        <v>-2.0521739130434784</v>
      </c>
      <c r="AH22" s="11">
        <f>Ingredients!R14</f>
        <v>0</v>
      </c>
      <c r="AI22" s="11">
        <f>Ingredients!S14</f>
        <v>-3.693913043478261</v>
      </c>
      <c r="AJ22" s="11">
        <f>Ingredients!T14</f>
        <v>0</v>
      </c>
      <c r="AK22" s="11">
        <f>Ingredients!U14</f>
        <v>0</v>
      </c>
      <c r="AL22" s="11">
        <f>Ingredients!V14</f>
        <v>-5.4998260869565225</v>
      </c>
      <c r="AM22" s="11">
        <f>Ingredients!W14</f>
        <v>0</v>
      </c>
      <c r="AN22" s="11">
        <f>Ingredients!X14</f>
        <v>-0.8208695652173914</v>
      </c>
      <c r="AO22" s="11">
        <f>Ingredients!Y14</f>
        <v>0</v>
      </c>
    </row>
    <row r="23" spans="9:41" ht="12.75">
      <c r="I23" s="14"/>
      <c r="J23" s="14"/>
      <c r="K23" s="14"/>
      <c r="L23" s="14"/>
      <c r="M23">
        <v>0</v>
      </c>
      <c r="N23">
        <v>0</v>
      </c>
      <c r="O23" s="14">
        <f t="shared" si="2"/>
        <v>0</v>
      </c>
      <c r="P23" s="14"/>
      <c r="R23" s="11">
        <f>Ingredients!B15</f>
        <v>100</v>
      </c>
      <c r="S23" s="11">
        <f>Ingredients!C15</f>
        <v>0</v>
      </c>
      <c r="T23" s="11">
        <f>Ingredients!D15</f>
        <v>0</v>
      </c>
      <c r="U23" s="11">
        <f>Ingredients!E15</f>
        <v>0</v>
      </c>
      <c r="V23" s="11">
        <f>Ingredients!F15</f>
        <v>0</v>
      </c>
      <c r="W23" s="11">
        <f>Ingredients!G15</f>
        <v>0</v>
      </c>
      <c r="X23" s="11">
        <f>Ingredients!H15</f>
        <v>0</v>
      </c>
      <c r="Y23" s="11">
        <f>Ingredients!I15</f>
        <v>0</v>
      </c>
      <c r="Z23" s="11">
        <f>Ingredients!J15</f>
        <v>0</v>
      </c>
      <c r="AA23" s="11">
        <f>Ingredients!K15</f>
        <v>0</v>
      </c>
      <c r="AB23" s="11">
        <f>Ingredients!L15</f>
        <v>0</v>
      </c>
      <c r="AC23" s="11">
        <f>Ingredients!M15</f>
        <v>0</v>
      </c>
      <c r="AD23" s="11">
        <f>Ingredients!N15</f>
        <v>607.5</v>
      </c>
      <c r="AE23" s="11">
        <f>Ingredients!O15</f>
        <v>0</v>
      </c>
      <c r="AF23" s="11">
        <f>Ingredients!P15</f>
        <v>0</v>
      </c>
      <c r="AG23" s="11">
        <f>Ingredients!Q15</f>
        <v>0</v>
      </c>
      <c r="AH23" s="11">
        <f>Ingredients!R15</f>
        <v>0</v>
      </c>
      <c r="AI23" s="11">
        <f>Ingredients!S15</f>
        <v>0</v>
      </c>
      <c r="AJ23" s="11">
        <f>Ingredients!T15</f>
        <v>0</v>
      </c>
      <c r="AK23" s="11">
        <f>Ingredients!U15</f>
        <v>0</v>
      </c>
      <c r="AL23" s="11">
        <f>Ingredients!V15</f>
        <v>0</v>
      </c>
      <c r="AM23" s="11">
        <f>Ingredients!W15</f>
        <v>0</v>
      </c>
      <c r="AN23" s="11">
        <f>Ingredients!X15</f>
        <v>0</v>
      </c>
      <c r="AO23" s="11">
        <f>Ingredients!Y15</f>
        <v>0</v>
      </c>
    </row>
    <row r="24" spans="9:16" ht="12.75">
      <c r="I24" s="3"/>
      <c r="J24" s="3"/>
      <c r="K24" s="3"/>
      <c r="L24" s="3"/>
      <c r="M24" s="3"/>
      <c r="O24" s="3"/>
      <c r="P24" s="3"/>
    </row>
    <row r="25" spans="18:41" ht="12.75">
      <c r="R25" s="6">
        <f aca="true" t="shared" si="3" ref="R25:AO25">SUMPRODUCT($D$5:$D$16,R12:R23)</f>
        <v>90.08013270230691</v>
      </c>
      <c r="S25" s="6">
        <f t="shared" si="3"/>
        <v>3.2000000253478325</v>
      </c>
      <c r="T25" s="6">
        <f t="shared" si="3"/>
        <v>19.968956557994158</v>
      </c>
      <c r="U25" s="6">
        <f t="shared" si="3"/>
        <v>1.0380440948809828</v>
      </c>
      <c r="V25" s="6">
        <f t="shared" si="3"/>
        <v>6.999169521728183</v>
      </c>
      <c r="W25" s="6">
        <f t="shared" si="3"/>
        <v>2.349729006976833</v>
      </c>
      <c r="X25" s="6">
        <f t="shared" si="3"/>
        <v>2.544544458802717</v>
      </c>
      <c r="Y25" s="6">
        <f t="shared" si="3"/>
        <v>0.7999999808845377</v>
      </c>
      <c r="Z25" s="6">
        <f t="shared" si="3"/>
        <v>0.6261604477134293</v>
      </c>
      <c r="AA25" s="6">
        <f t="shared" si="3"/>
        <v>0.399999988667516</v>
      </c>
      <c r="AB25" s="6">
        <f t="shared" si="3"/>
        <v>0.2030549667003484</v>
      </c>
      <c r="AC25" s="6">
        <f t="shared" si="3"/>
        <v>0.19999999501871588</v>
      </c>
      <c r="AD25" s="6">
        <f t="shared" si="3"/>
        <v>1.418573052226277</v>
      </c>
      <c r="AE25" s="19">
        <f t="shared" si="3"/>
        <v>0.040888671572543375</v>
      </c>
      <c r="AF25" s="19">
        <f t="shared" si="3"/>
        <v>0.7354610735897313</v>
      </c>
      <c r="AG25" s="19">
        <f t="shared" si="3"/>
        <v>0.02081300241489928</v>
      </c>
      <c r="AH25" s="19">
        <f t="shared" si="3"/>
        <v>0.4549207536756418</v>
      </c>
      <c r="AI25" s="19">
        <f t="shared" si="3"/>
        <v>-3.44163129384345E-08</v>
      </c>
      <c r="AJ25" s="19">
        <f t="shared" si="3"/>
        <v>0.7813939178530236</v>
      </c>
      <c r="AK25" s="19">
        <f t="shared" si="3"/>
        <v>0.9311517661621327</v>
      </c>
      <c r="AL25" s="19">
        <f t="shared" si="3"/>
        <v>0.533142959104278</v>
      </c>
      <c r="AM25" s="19">
        <f t="shared" si="3"/>
        <v>1.6965517324830681</v>
      </c>
      <c r="AN25" s="19">
        <f t="shared" si="3"/>
        <v>0.08269997157169605</v>
      </c>
      <c r="AO25" s="19">
        <f t="shared" si="3"/>
        <v>0.25634307207599305</v>
      </c>
    </row>
    <row r="26" spans="9:41" ht="12.75">
      <c r="I26" s="14"/>
      <c r="J26" s="14"/>
      <c r="K26" s="14"/>
      <c r="L26" s="14"/>
      <c r="M26" s="14"/>
      <c r="N26" s="3"/>
      <c r="O26" s="14">
        <f>SUM(O12:O23)</f>
        <v>1000.0000000000001</v>
      </c>
      <c r="P26" s="14"/>
      <c r="R26" s="6"/>
      <c r="S26" s="6"/>
      <c r="T26" s="6">
        <f>SUMPRODUCT(N12:N23,T12:T23)/100</f>
        <v>143.052642701028</v>
      </c>
      <c r="U26" s="6">
        <f>SUMPRODUCT(N12:N23,U12:U23)/100</f>
        <v>7.436289952439924</v>
      </c>
      <c r="V26" s="6"/>
      <c r="W26" s="6"/>
      <c r="X26" s="6"/>
      <c r="Y26" s="6"/>
      <c r="Z26" s="6"/>
      <c r="AA26" s="6"/>
      <c r="AB26" s="6"/>
      <c r="AC26" s="6"/>
      <c r="AD26" s="17" t="s">
        <v>58</v>
      </c>
      <c r="AE26" s="18">
        <f>(1.25/23)*$T$25</f>
        <v>1.0852693781518563</v>
      </c>
      <c r="AF26" s="18">
        <f>(0.8/23)*$T$25</f>
        <v>0.6945724020171881</v>
      </c>
      <c r="AG26" s="18"/>
      <c r="AH26" s="18"/>
      <c r="AI26" s="18"/>
      <c r="AJ26" s="18">
        <f>(0.9/23)*$T$25</f>
        <v>0.7813939522693367</v>
      </c>
      <c r="AK26" s="18"/>
      <c r="AL26" s="18"/>
      <c r="AM26" s="18"/>
      <c r="AN26" s="18">
        <f>(0.8/23)*$T$25</f>
        <v>0.6945724020171881</v>
      </c>
      <c r="AO26" s="18">
        <f>(0.2/23)*$T$25</f>
        <v>0.17364310050429702</v>
      </c>
    </row>
    <row r="27" spans="9:41" ht="12.75">
      <c r="I27" s="3"/>
      <c r="J27" s="3"/>
      <c r="K27" s="3"/>
      <c r="L27" s="3"/>
      <c r="M27" s="3"/>
      <c r="N27" s="3"/>
      <c r="O27" s="3"/>
      <c r="P27" s="3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</row>
    <row r="28" spans="7:41" ht="12.75">
      <c r="G28" s="13"/>
      <c r="H28" s="13"/>
      <c r="I28" s="13"/>
      <c r="J28" s="13"/>
      <c r="K28" s="13"/>
      <c r="L28" s="13"/>
      <c r="M28" s="13"/>
      <c r="N28" s="13"/>
      <c r="O28" s="13"/>
      <c r="P28" s="13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</row>
    <row r="29" spans="7:16" ht="12.75"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7:20" ht="12.75">
      <c r="G30" s="8"/>
      <c r="H30" s="8"/>
      <c r="I30" s="8"/>
      <c r="J30" s="8"/>
      <c r="K30" s="8"/>
      <c r="L30" s="8"/>
      <c r="M30" s="8"/>
      <c r="N30" s="8"/>
      <c r="O30" s="8"/>
      <c r="P30" s="8"/>
      <c r="S30" t="str">
        <f>Equation!E9</f>
        <v>Intercept</v>
      </c>
      <c r="T30">
        <f>Equation!F9</f>
        <v>-183.8462165</v>
      </c>
    </row>
    <row r="31" spans="7:20" ht="12.75">
      <c r="G31" s="8"/>
      <c r="H31" s="8"/>
      <c r="I31" s="8"/>
      <c r="J31" s="8"/>
      <c r="K31" s="8"/>
      <c r="L31" s="8"/>
      <c r="M31" s="8"/>
      <c r="N31" s="8"/>
      <c r="O31" s="8"/>
      <c r="P31" s="8"/>
      <c r="S31" t="str">
        <f>Equation!E10</f>
        <v>Protein Intake</v>
      </c>
      <c r="T31">
        <f>Equation!F10</f>
        <v>5.1114562</v>
      </c>
    </row>
    <row r="32" spans="1:20" ht="12.75">
      <c r="A32" t="s">
        <v>48</v>
      </c>
      <c r="C32" s="3"/>
      <c r="S32" t="str">
        <f>Equation!E11</f>
        <v>Lysine Intake</v>
      </c>
      <c r="T32">
        <f>Equation!F11</f>
        <v>34.810928</v>
      </c>
    </row>
    <row r="33" spans="3:20" ht="12.75">
      <c r="C33" s="3"/>
      <c r="S33" t="str">
        <f>Equation!E12</f>
        <v>Protein Intake Squared</v>
      </c>
      <c r="T33">
        <f>Equation!F12</f>
        <v>-0.0690259</v>
      </c>
    </row>
    <row r="34" spans="1:20" ht="12.75">
      <c r="A34" t="s">
        <v>14</v>
      </c>
      <c r="B34">
        <v>45.57278666182717</v>
      </c>
      <c r="C34" s="3"/>
      <c r="G34" s="1"/>
      <c r="H34" s="1"/>
      <c r="I34" s="1"/>
      <c r="J34" s="1"/>
      <c r="K34" s="1"/>
      <c r="L34" s="1"/>
      <c r="M34" s="1"/>
      <c r="N34" s="1"/>
      <c r="O34" s="1"/>
      <c r="P34" s="1"/>
      <c r="S34" t="str">
        <f>Equation!E13</f>
        <v>Lysine Intake Squared</v>
      </c>
      <c r="T34">
        <f>Equation!F13</f>
        <v>-25.577095</v>
      </c>
    </row>
    <row r="35" spans="1:20" ht="12.75">
      <c r="A35" t="s">
        <v>15</v>
      </c>
      <c r="B35">
        <v>147.03463875085677</v>
      </c>
      <c r="C35" s="3"/>
      <c r="G35" s="1"/>
      <c r="H35" s="1"/>
      <c r="I35" s="1"/>
      <c r="J35" s="1"/>
      <c r="K35" s="1"/>
      <c r="L35" s="1"/>
      <c r="M35" s="1"/>
      <c r="N35" s="1"/>
      <c r="O35" s="1"/>
      <c r="P35" s="1"/>
      <c r="S35" t="str">
        <f>Equation!E14</f>
        <v>Protein Intake x Lysine Intake</v>
      </c>
      <c r="T35">
        <f>Equation!F14</f>
        <v>2.3088639</v>
      </c>
    </row>
    <row r="36" spans="1:5" ht="12.75">
      <c r="A36" t="s">
        <v>16</v>
      </c>
      <c r="B36">
        <v>163.47841620246706</v>
      </c>
      <c r="C36" s="3"/>
      <c r="D36" s="3"/>
      <c r="E36" s="3"/>
    </row>
    <row r="37" spans="1:16" ht="12.75">
      <c r="A37" t="s">
        <v>17</v>
      </c>
      <c r="B37">
        <v>11.499324221986013</v>
      </c>
      <c r="C37" s="3"/>
      <c r="D37" s="3"/>
      <c r="E37" s="3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1:5" ht="12.75">
      <c r="A38" t="s">
        <v>18</v>
      </c>
      <c r="B38">
        <v>4.257844166398368</v>
      </c>
      <c r="C38" s="3"/>
      <c r="D38" s="3"/>
      <c r="E38" s="3"/>
    </row>
    <row r="39" spans="1:5" ht="12.75">
      <c r="A39" t="s">
        <v>19</v>
      </c>
      <c r="B39">
        <v>5.643520666639904</v>
      </c>
      <c r="C39" s="3"/>
      <c r="D39" s="3"/>
      <c r="E39" s="3"/>
    </row>
    <row r="40" spans="1:5" ht="12.75">
      <c r="A40" t="s">
        <v>20</v>
      </c>
      <c r="B40">
        <v>0</v>
      </c>
      <c r="C40" s="3"/>
      <c r="D40" s="3"/>
      <c r="E40" s="3"/>
    </row>
    <row r="41" spans="1:5" ht="12.75">
      <c r="A41" t="s">
        <v>21</v>
      </c>
      <c r="B41">
        <v>1.030870563712224</v>
      </c>
      <c r="D41" s="3"/>
      <c r="E41" s="3"/>
    </row>
    <row r="42" spans="1:5" ht="12.75">
      <c r="A42" t="s">
        <v>22</v>
      </c>
      <c r="B42">
        <v>0.9582770188632338</v>
      </c>
      <c r="D42" s="3"/>
      <c r="E42" s="3"/>
    </row>
    <row r="43" spans="1:5" ht="12.75">
      <c r="A43" t="s">
        <v>23</v>
      </c>
      <c r="B43">
        <v>0.3066486460186217</v>
      </c>
      <c r="D43" s="3"/>
      <c r="E43" s="3"/>
    </row>
    <row r="44" spans="1:5" ht="12.75">
      <c r="A44" t="s">
        <v>24</v>
      </c>
      <c r="B44">
        <v>0</v>
      </c>
      <c r="D44" s="3"/>
      <c r="E44" s="3"/>
    </row>
    <row r="45" spans="1:5" ht="12.75">
      <c r="A45" t="s">
        <v>25</v>
      </c>
      <c r="B45">
        <v>3.5284771246312316</v>
      </c>
      <c r="D45" s="3"/>
      <c r="E45" s="3"/>
    </row>
    <row r="46" spans="1:5" ht="12.75">
      <c r="A46" t="s">
        <v>26</v>
      </c>
      <c r="B46">
        <v>2.5036576055376047E-12</v>
      </c>
      <c r="D46" s="3"/>
      <c r="E46" s="3"/>
    </row>
    <row r="47" spans="3:5" ht="12.75">
      <c r="C47" s="3"/>
      <c r="D47" s="3"/>
      <c r="E47" s="3"/>
    </row>
    <row r="48" spans="4:5" ht="12.75">
      <c r="D48" s="3"/>
      <c r="E48" s="3"/>
    </row>
    <row r="49" spans="4:5" ht="12.75">
      <c r="D49" s="3"/>
      <c r="E49" s="3"/>
    </row>
    <row r="50" spans="4:5" ht="12.75">
      <c r="D50" s="3"/>
      <c r="E50" s="3"/>
    </row>
  </sheetData>
  <mergeCells count="4">
    <mergeCell ref="A21:D21"/>
    <mergeCell ref="A22:D22"/>
    <mergeCell ref="C1:G1"/>
    <mergeCell ref="C2:G2"/>
  </mergeCells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3:S1173"/>
  <sheetViews>
    <sheetView workbookViewId="0" topLeftCell="A1">
      <pane ySplit="4" topLeftCell="BM5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3.8515625" style="0" customWidth="1"/>
    <col min="2" max="4" width="7.7109375" style="0" customWidth="1"/>
    <col min="5" max="5" width="9.28125" style="0" customWidth="1"/>
    <col min="7" max="7" width="7.7109375" style="0" customWidth="1"/>
    <col min="8" max="8" width="13.140625" style="0" customWidth="1"/>
    <col min="9" max="12" width="7.7109375" style="0" customWidth="1"/>
    <col min="13" max="13" width="9.28125" style="80" customWidth="1"/>
    <col min="14" max="14" width="7.7109375" style="0" customWidth="1"/>
    <col min="15" max="16" width="8.00390625" style="0" customWidth="1"/>
    <col min="17" max="17" width="6.57421875" style="6" customWidth="1"/>
  </cols>
  <sheetData>
    <row r="3" spans="2:16" ht="12.75">
      <c r="B3" s="127" t="s">
        <v>73</v>
      </c>
      <c r="C3" s="127"/>
      <c r="D3" s="127"/>
      <c r="E3" s="127"/>
      <c r="F3" s="127" t="s">
        <v>74</v>
      </c>
      <c r="G3" s="127"/>
      <c r="H3" s="127"/>
      <c r="I3" s="127"/>
      <c r="J3" s="26" t="s">
        <v>3</v>
      </c>
      <c r="K3" s="26" t="s">
        <v>55</v>
      </c>
      <c r="L3" s="26" t="s">
        <v>76</v>
      </c>
      <c r="M3" s="77" t="s">
        <v>47</v>
      </c>
      <c r="N3" s="26" t="s">
        <v>82</v>
      </c>
      <c r="O3" s="26" t="s">
        <v>84</v>
      </c>
      <c r="P3" s="26" t="s">
        <v>139</v>
      </c>
    </row>
    <row r="4" spans="2:17" ht="12.75">
      <c r="B4" s="26" t="s">
        <v>69</v>
      </c>
      <c r="C4" s="26" t="s">
        <v>70</v>
      </c>
      <c r="D4" s="26" t="s">
        <v>71</v>
      </c>
      <c r="E4" s="26" t="s">
        <v>72</v>
      </c>
      <c r="F4" s="26" t="s">
        <v>69</v>
      </c>
      <c r="G4" s="26" t="s">
        <v>70</v>
      </c>
      <c r="H4" s="26" t="s">
        <v>71</v>
      </c>
      <c r="I4" s="26" t="s">
        <v>72</v>
      </c>
      <c r="J4" s="26" t="s">
        <v>75</v>
      </c>
      <c r="K4" s="26" t="s">
        <v>75</v>
      </c>
      <c r="L4" s="26" t="s">
        <v>0</v>
      </c>
      <c r="M4" s="78" t="s">
        <v>77</v>
      </c>
      <c r="N4" s="26" t="s">
        <v>83</v>
      </c>
      <c r="Q4" s="91" t="s">
        <v>134</v>
      </c>
    </row>
    <row r="5" spans="2:14" ht="13.5" thickBot="1">
      <c r="B5" s="81"/>
      <c r="C5" s="81"/>
      <c r="D5" s="81"/>
      <c r="E5" s="81"/>
      <c r="F5" s="82"/>
      <c r="G5" s="82"/>
      <c r="H5" s="82"/>
      <c r="I5" s="82"/>
      <c r="J5" s="81" t="s">
        <v>28</v>
      </c>
      <c r="K5" s="81" t="s">
        <v>28</v>
      </c>
      <c r="L5" s="81" t="s">
        <v>81</v>
      </c>
      <c r="M5" s="83"/>
      <c r="N5" s="81"/>
    </row>
    <row r="6" spans="6:14" ht="12.75">
      <c r="F6" s="90" t="s">
        <v>137</v>
      </c>
      <c r="G6" s="3"/>
      <c r="H6" s="3"/>
      <c r="I6" s="3"/>
      <c r="M6" s="73"/>
      <c r="N6" s="6"/>
    </row>
    <row r="7" spans="6:14" ht="12.75">
      <c r="F7" s="90"/>
      <c r="G7" s="3"/>
      <c r="H7" s="3"/>
      <c r="I7" s="3"/>
      <c r="M7" s="73"/>
      <c r="N7" s="6"/>
    </row>
    <row r="8" spans="2:15" ht="12.75">
      <c r="B8">
        <v>5.5</v>
      </c>
      <c r="C8">
        <v>10.65</v>
      </c>
      <c r="D8">
        <v>9.94</v>
      </c>
      <c r="E8">
        <v>80</v>
      </c>
      <c r="F8" s="90">
        <v>0.5541877131000543</v>
      </c>
      <c r="G8" s="3">
        <v>0.2523135523861135</v>
      </c>
      <c r="H8" s="3">
        <v>0.13797311997751005</v>
      </c>
      <c r="I8" s="3">
        <v>0.0031988708136644482</v>
      </c>
      <c r="J8">
        <v>26.00000000089091</v>
      </c>
      <c r="K8">
        <v>1.2669700063993283</v>
      </c>
      <c r="L8">
        <v>8.290315907054493</v>
      </c>
      <c r="M8" s="73">
        <v>0.23889805044534523</v>
      </c>
      <c r="N8" s="6">
        <v>475.2572953917561</v>
      </c>
      <c r="O8">
        <v>1.378564777790439</v>
      </c>
    </row>
    <row r="9" spans="2:17" ht="12.75">
      <c r="B9">
        <v>5.5</v>
      </c>
      <c r="C9">
        <v>10.65</v>
      </c>
      <c r="D9">
        <v>9.94</v>
      </c>
      <c r="E9">
        <v>80</v>
      </c>
      <c r="F9" s="3">
        <v>0.5541877131000543</v>
      </c>
      <c r="G9" s="3">
        <v>0.2523135523861135</v>
      </c>
      <c r="H9" s="3">
        <v>0.13797311997751005</v>
      </c>
      <c r="I9" s="3">
        <v>0.0031988708136644482</v>
      </c>
      <c r="J9">
        <v>26.00000000089091</v>
      </c>
      <c r="K9">
        <v>1.2669700063993283</v>
      </c>
      <c r="L9">
        <v>8.290315907054493</v>
      </c>
      <c r="M9" s="73">
        <v>0.23889805044534523</v>
      </c>
      <c r="N9" s="6">
        <v>475.2572953917561</v>
      </c>
      <c r="O9">
        <v>1.378564777790439</v>
      </c>
      <c r="P9">
        <f>O9*N9</f>
        <v>655.1729678150213</v>
      </c>
      <c r="Q9" s="6">
        <f>K9/J9*100</f>
        <v>4.8729615629073635</v>
      </c>
    </row>
    <row r="10" spans="2:17" ht="12.75">
      <c r="B10">
        <v>5.5</v>
      </c>
      <c r="C10">
        <v>10.65</v>
      </c>
      <c r="D10">
        <v>26.5</v>
      </c>
      <c r="E10">
        <v>80</v>
      </c>
      <c r="F10" s="3">
        <v>0.560979622053544</v>
      </c>
      <c r="G10" s="3">
        <v>0.33455010640801375</v>
      </c>
      <c r="H10" s="3">
        <v>0.028241761167801197</v>
      </c>
      <c r="I10" s="3">
        <v>4.949683202028149E-16</v>
      </c>
      <c r="J10">
        <v>23.000000000702958</v>
      </c>
      <c r="K10">
        <v>1.1643647778694803</v>
      </c>
      <c r="L10">
        <v>8.65542356101859</v>
      </c>
      <c r="M10" s="73">
        <v>0.21685408042006277</v>
      </c>
      <c r="N10" s="6">
        <v>466.80447673730623</v>
      </c>
      <c r="O10">
        <v>1.5203674318994378</v>
      </c>
      <c r="P10">
        <f aca="true" t="shared" si="0" ref="P10:P25">O10*N10</f>
        <v>709.7143234962591</v>
      </c>
      <c r="Q10" s="6">
        <f aca="true" t="shared" si="1" ref="Q10:Q25">K10/J10*100</f>
        <v>5.062455555799537</v>
      </c>
    </row>
    <row r="11" spans="2:17" ht="12.75">
      <c r="B11">
        <v>5.5</v>
      </c>
      <c r="C11">
        <v>10.65</v>
      </c>
      <c r="D11">
        <v>9.94</v>
      </c>
      <c r="E11">
        <v>80</v>
      </c>
      <c r="F11" s="3">
        <v>0.6229663745750018</v>
      </c>
      <c r="G11" s="3">
        <v>0.21868317129512244</v>
      </c>
      <c r="H11" s="3">
        <v>0.1068031578918189</v>
      </c>
      <c r="I11" s="3">
        <v>0.0027656669930528443</v>
      </c>
      <c r="J11">
        <v>22.999999999873133</v>
      </c>
      <c r="K11">
        <v>1.1218975399378743</v>
      </c>
      <c r="L11">
        <v>7.934448509436086</v>
      </c>
      <c r="M11" s="73">
        <v>0.22918525226951872</v>
      </c>
      <c r="N11" s="6">
        <v>473.08887442768355</v>
      </c>
      <c r="O11">
        <v>1.5446851253275102</v>
      </c>
      <c r="P11">
        <f t="shared" si="0"/>
        <v>730.7733472863771</v>
      </c>
      <c r="Q11" s="6">
        <f t="shared" si="1"/>
        <v>4.877815391061143</v>
      </c>
    </row>
    <row r="12" ht="12.75">
      <c r="F12" s="90" t="s">
        <v>138</v>
      </c>
    </row>
    <row r="13" spans="2:17" ht="12.75">
      <c r="B13">
        <v>5.5</v>
      </c>
      <c r="C13">
        <v>10.65</v>
      </c>
      <c r="D13">
        <v>46.37</v>
      </c>
      <c r="E13">
        <v>80</v>
      </c>
      <c r="F13" s="3">
        <v>0.465659632218059</v>
      </c>
      <c r="G13" s="3">
        <v>0.4185425442524565</v>
      </c>
      <c r="H13" s="3">
        <v>0.02400224956524058</v>
      </c>
      <c r="I13" s="3">
        <v>0</v>
      </c>
      <c r="J13">
        <v>26.00000000000018</v>
      </c>
      <c r="K13">
        <v>1.3839596849292073</v>
      </c>
      <c r="L13">
        <v>9.584203734751735</v>
      </c>
      <c r="M13" s="73">
        <v>0.2129371559453909</v>
      </c>
      <c r="N13" s="6">
        <v>452.6749640997368</v>
      </c>
      <c r="O13">
        <v>1.3453339901101984</v>
      </c>
      <c r="P13">
        <f t="shared" si="0"/>
        <v>608.9990156752898</v>
      </c>
      <c r="Q13" s="6">
        <f t="shared" si="1"/>
        <v>5.322921865112298</v>
      </c>
    </row>
    <row r="14" spans="2:17" ht="12.75">
      <c r="B14">
        <v>5.5</v>
      </c>
      <c r="C14">
        <v>10.65</v>
      </c>
      <c r="D14">
        <v>26.5</v>
      </c>
      <c r="E14">
        <v>80</v>
      </c>
      <c r="F14" s="3">
        <v>0.4827592342363991</v>
      </c>
      <c r="G14" s="3">
        <v>0.3858172269633772</v>
      </c>
      <c r="H14" s="3">
        <v>0.04747353780470994</v>
      </c>
      <c r="I14" s="3">
        <v>0</v>
      </c>
      <c r="J14">
        <v>26.00000000052748</v>
      </c>
      <c r="K14">
        <v>1.3150099305177703</v>
      </c>
      <c r="L14">
        <v>9.367431999793439</v>
      </c>
      <c r="M14" s="73">
        <v>0.22270869819868805</v>
      </c>
      <c r="N14" s="6">
        <v>468.3820299723293</v>
      </c>
      <c r="O14">
        <v>1.3518085152290014</v>
      </c>
      <c r="P14">
        <f t="shared" si="0"/>
        <v>633.16281649684</v>
      </c>
      <c r="Q14" s="6">
        <f t="shared" si="1"/>
        <v>5.057730501888814</v>
      </c>
    </row>
    <row r="15" spans="2:17" ht="12.75">
      <c r="B15" s="92">
        <v>5.5</v>
      </c>
      <c r="C15" s="92">
        <v>10.65</v>
      </c>
      <c r="D15" s="92">
        <v>9.94</v>
      </c>
      <c r="E15" s="92">
        <v>80</v>
      </c>
      <c r="F15" s="93">
        <v>0.5541877131000543</v>
      </c>
      <c r="G15" s="93">
        <v>0.2523135523861135</v>
      </c>
      <c r="H15" s="93">
        <v>0.13797311997751005</v>
      </c>
      <c r="I15" s="93">
        <v>0.0031988708136644482</v>
      </c>
      <c r="J15" s="92">
        <v>26.00000000089091</v>
      </c>
      <c r="K15" s="92">
        <v>1.2669700063993283</v>
      </c>
      <c r="L15" s="92">
        <v>8.290315907054493</v>
      </c>
      <c r="M15" s="79">
        <v>0.23889805044534523</v>
      </c>
      <c r="N15" s="92">
        <v>475.2572953917561</v>
      </c>
      <c r="O15">
        <v>1.378564777790439</v>
      </c>
      <c r="P15">
        <f t="shared" si="0"/>
        <v>655.1729678150213</v>
      </c>
      <c r="Q15" s="6">
        <f t="shared" si="1"/>
        <v>4.8729615629073635</v>
      </c>
    </row>
    <row r="17" ht="12.75">
      <c r="F17" s="90" t="s">
        <v>136</v>
      </c>
    </row>
    <row r="18" spans="2:17" ht="12.75">
      <c r="B18">
        <v>5.5</v>
      </c>
      <c r="C18">
        <v>29.82</v>
      </c>
      <c r="D18">
        <v>13.25</v>
      </c>
      <c r="E18">
        <v>80</v>
      </c>
      <c r="F18" s="3">
        <v>0.5404045743561582</v>
      </c>
      <c r="G18" s="3">
        <v>0.37392675183663804</v>
      </c>
      <c r="H18" s="3">
        <v>5.605481296867691E-16</v>
      </c>
      <c r="I18" s="3">
        <v>2.4231942494830676E-13</v>
      </c>
      <c r="J18">
        <v>22.999999999947356</v>
      </c>
      <c r="K18">
        <v>1.2473283747870836</v>
      </c>
      <c r="L18">
        <v>15.510571075425117</v>
      </c>
      <c r="M18" s="73">
        <v>0.11200444784451263</v>
      </c>
      <c r="N18" s="6">
        <v>408.6148856186137</v>
      </c>
      <c r="O18">
        <v>1.4058486052471666</v>
      </c>
      <c r="P18">
        <f t="shared" si="0"/>
        <v>574.4506670301586</v>
      </c>
      <c r="Q18" s="6">
        <f t="shared" si="1"/>
        <v>5.4231668469127765</v>
      </c>
    </row>
    <row r="19" spans="2:17" ht="12.75">
      <c r="B19">
        <v>5.5</v>
      </c>
      <c r="C19">
        <v>19.17</v>
      </c>
      <c r="D19">
        <v>13.25</v>
      </c>
      <c r="E19">
        <v>80</v>
      </c>
      <c r="F19" s="3">
        <v>0.5404045743029449</v>
      </c>
      <c r="G19" s="3">
        <v>0.3739267518325282</v>
      </c>
      <c r="H19" s="3">
        <v>-1.6353216118960816E-18</v>
      </c>
      <c r="I19" s="3">
        <v>0</v>
      </c>
      <c r="J19">
        <v>22.999999999316266</v>
      </c>
      <c r="K19">
        <v>1.2473283747430493</v>
      </c>
      <c r="L19">
        <v>11.528251168808193</v>
      </c>
      <c r="M19" s="73">
        <v>0.1649250737257059</v>
      </c>
      <c r="N19" s="6">
        <v>431.4025786323082</v>
      </c>
      <c r="O19">
        <v>1.4654082091940979</v>
      </c>
      <c r="P19">
        <f t="shared" si="0"/>
        <v>632.1808801952867</v>
      </c>
      <c r="Q19" s="6">
        <f t="shared" si="1"/>
        <v>5.423166846870128</v>
      </c>
    </row>
    <row r="20" spans="2:17" ht="12.75">
      <c r="B20">
        <v>5.5</v>
      </c>
      <c r="C20">
        <v>6.39</v>
      </c>
      <c r="D20">
        <v>13.25</v>
      </c>
      <c r="E20">
        <v>80</v>
      </c>
      <c r="F20" s="3">
        <v>0.5404045743058686</v>
      </c>
      <c r="G20" s="3">
        <v>0.3739267518461601</v>
      </c>
      <c r="H20" s="3">
        <v>0</v>
      </c>
      <c r="I20" s="3">
        <v>0</v>
      </c>
      <c r="J20">
        <v>23.000000000001105</v>
      </c>
      <c r="K20">
        <v>1.2473283747841597</v>
      </c>
      <c r="L20">
        <v>6.749467280344438</v>
      </c>
      <c r="M20" s="73">
        <v>0.2291310401920933</v>
      </c>
      <c r="N20" s="6">
        <v>459.44487770159003</v>
      </c>
      <c r="O20">
        <v>1.7199044780291959</v>
      </c>
      <c r="P20">
        <f t="shared" si="0"/>
        <v>790.2013025665409</v>
      </c>
      <c r="Q20" s="6">
        <f t="shared" si="1"/>
        <v>5.423166846887391</v>
      </c>
    </row>
    <row r="21" spans="6:14" ht="12.75">
      <c r="F21" s="3"/>
      <c r="G21" s="3"/>
      <c r="H21" s="3"/>
      <c r="I21" s="3"/>
      <c r="M21" s="73"/>
      <c r="N21" s="6"/>
    </row>
    <row r="22" spans="6:14" ht="12.75">
      <c r="F22" s="90" t="s">
        <v>135</v>
      </c>
      <c r="G22" s="3"/>
      <c r="H22" s="3"/>
      <c r="I22" s="3"/>
      <c r="M22" s="73"/>
      <c r="N22" s="6"/>
    </row>
    <row r="23" spans="2:17" ht="12.75">
      <c r="B23">
        <v>5.5</v>
      </c>
      <c r="C23">
        <v>29.82</v>
      </c>
      <c r="D23">
        <v>13.25</v>
      </c>
      <c r="E23">
        <v>80</v>
      </c>
      <c r="F23" s="3">
        <v>0.688783445482728</v>
      </c>
      <c r="G23" s="3">
        <v>0.24831187313868194</v>
      </c>
      <c r="H23" s="3">
        <v>0</v>
      </c>
      <c r="I23" s="3">
        <v>0</v>
      </c>
      <c r="J23">
        <v>18.17369601271804</v>
      </c>
      <c r="K23">
        <v>0.9140868403160078</v>
      </c>
      <c r="L23">
        <v>12.30000682692291</v>
      </c>
      <c r="M23" s="73">
        <v>0.11713351085062318</v>
      </c>
      <c r="N23" s="6">
        <v>429.5274603476173</v>
      </c>
      <c r="O23">
        <v>1.7779888456120896</v>
      </c>
      <c r="P23">
        <f t="shared" si="0"/>
        <v>763.6950333821527</v>
      </c>
      <c r="Q23" s="6">
        <f t="shared" si="1"/>
        <v>5.029724496746977</v>
      </c>
    </row>
    <row r="24" spans="2:17" ht="12.75">
      <c r="B24">
        <v>5.5</v>
      </c>
      <c r="C24">
        <v>19.17</v>
      </c>
      <c r="D24">
        <v>13.25</v>
      </c>
      <c r="E24">
        <v>80</v>
      </c>
      <c r="F24" s="3">
        <v>0.6088109058604433</v>
      </c>
      <c r="G24" s="3">
        <v>0.31601518422298164</v>
      </c>
      <c r="H24" s="3">
        <v>0</v>
      </c>
      <c r="I24" s="3">
        <v>0</v>
      </c>
      <c r="J24">
        <v>20.77495442779416</v>
      </c>
      <c r="K24">
        <v>1.0936957808237409</v>
      </c>
      <c r="L24">
        <v>10.664859794199822</v>
      </c>
      <c r="M24" s="73">
        <v>0.16584621921920648</v>
      </c>
      <c r="N24" s="6">
        <v>442.1173828426654</v>
      </c>
      <c r="O24">
        <v>1.6146147224904428</v>
      </c>
      <c r="P24">
        <f t="shared" si="0"/>
        <v>713.849235406711</v>
      </c>
      <c r="Q24" s="6">
        <f t="shared" si="1"/>
        <v>5.26449184100505</v>
      </c>
    </row>
    <row r="25" spans="2:17" ht="12.75">
      <c r="B25">
        <v>5.5</v>
      </c>
      <c r="C25">
        <v>6.39</v>
      </c>
      <c r="D25">
        <v>13.25</v>
      </c>
      <c r="E25">
        <v>80</v>
      </c>
      <c r="F25" s="3">
        <v>0.494642372139083</v>
      </c>
      <c r="G25" s="3">
        <v>0.41266820764793005</v>
      </c>
      <c r="H25" s="3">
        <v>0</v>
      </c>
      <c r="I25" s="3">
        <v>0</v>
      </c>
      <c r="J25">
        <v>24.488502353954452</v>
      </c>
      <c r="K25">
        <v>1.3501049113940344</v>
      </c>
      <c r="L25">
        <v>6.831939686158838</v>
      </c>
      <c r="M25" s="73">
        <v>0.23548121464062038</v>
      </c>
      <c r="N25" s="6">
        <v>442.14236320585815</v>
      </c>
      <c r="O25">
        <v>1.4740105263535004</v>
      </c>
      <c r="P25">
        <f t="shared" si="0"/>
        <v>651.7224975122475</v>
      </c>
      <c r="Q25" s="6">
        <f t="shared" si="1"/>
        <v>5.51321959946651</v>
      </c>
    </row>
    <row r="26" spans="6:14" ht="12.75">
      <c r="F26" s="3"/>
      <c r="G26" s="3"/>
      <c r="H26" s="3"/>
      <c r="I26" s="3"/>
      <c r="M26" s="73"/>
      <c r="N26" s="6"/>
    </row>
    <row r="27" spans="6:14" ht="12.75">
      <c r="F27" s="3"/>
      <c r="G27" s="3"/>
      <c r="H27" s="3"/>
      <c r="I27" s="3"/>
      <c r="M27" s="73"/>
      <c r="N27" s="6"/>
    </row>
    <row r="28" spans="6:14" ht="12.75">
      <c r="F28" s="3"/>
      <c r="G28" s="3"/>
      <c r="H28" s="3"/>
      <c r="I28" s="3"/>
      <c r="M28" s="73"/>
      <c r="N28" s="6"/>
    </row>
    <row r="29" spans="2:14" ht="12.75">
      <c r="B29" t="s">
        <v>140</v>
      </c>
      <c r="C29" t="s">
        <v>141</v>
      </c>
      <c r="D29" t="s">
        <v>144</v>
      </c>
      <c r="E29" t="s">
        <v>145</v>
      </c>
      <c r="F29" s="13" t="s">
        <v>146</v>
      </c>
      <c r="G29" s="3"/>
      <c r="H29" s="3"/>
      <c r="I29" s="3"/>
      <c r="M29" s="73"/>
      <c r="N29" s="6"/>
    </row>
    <row r="30" spans="1:14" ht="12.75">
      <c r="A30" s="95" t="s">
        <v>142</v>
      </c>
      <c r="B30" s="96">
        <v>0.2291</v>
      </c>
      <c r="C30" s="95">
        <v>0.2355</v>
      </c>
      <c r="D30" s="95">
        <f>C30-B30</f>
        <v>0.006399999999999989</v>
      </c>
      <c r="E30" s="97">
        <f>$H$30*D30</f>
        <v>7999.999999999986</v>
      </c>
      <c r="F30" s="97">
        <f>$H$31*D30</f>
        <v>415999.9999999993</v>
      </c>
      <c r="G30" s="96"/>
      <c r="H30" s="94">
        <v>1250000</v>
      </c>
      <c r="I30" s="3"/>
      <c r="M30" s="73"/>
      <c r="N30" s="6"/>
    </row>
    <row r="31" spans="1:14" ht="12.75">
      <c r="A31" s="95"/>
      <c r="B31" s="95">
        <v>0.1649</v>
      </c>
      <c r="C31" s="95">
        <v>0.1658</v>
      </c>
      <c r="D31" s="95">
        <f aca="true" t="shared" si="2" ref="D31:D36">C31-B31</f>
        <v>0.0009000000000000119</v>
      </c>
      <c r="E31" s="97">
        <f aca="true" t="shared" si="3" ref="E31:E36">$H$30*D31</f>
        <v>1125.0000000000148</v>
      </c>
      <c r="F31" s="97">
        <f aca="true" t="shared" si="4" ref="F31:F36">$H$31*D31</f>
        <v>58500.00000000077</v>
      </c>
      <c r="G31" s="96"/>
      <c r="H31" s="94">
        <v>65000000</v>
      </c>
      <c r="I31" s="3"/>
      <c r="M31" s="73"/>
      <c r="N31" s="6"/>
    </row>
    <row r="32" spans="1:14" ht="12.75">
      <c r="A32" s="95"/>
      <c r="B32" s="95">
        <v>0.112</v>
      </c>
      <c r="C32" s="95">
        <v>0.1171</v>
      </c>
      <c r="D32" s="95">
        <f t="shared" si="2"/>
        <v>0.005099999999999993</v>
      </c>
      <c r="E32" s="97">
        <f t="shared" si="3"/>
        <v>6374.999999999992</v>
      </c>
      <c r="F32" s="97">
        <f t="shared" si="4"/>
        <v>331499.9999999996</v>
      </c>
      <c r="G32" s="96"/>
      <c r="H32" s="3"/>
      <c r="I32" s="3"/>
      <c r="M32" s="73"/>
      <c r="N32" s="6"/>
    </row>
    <row r="33" spans="1:14" ht="12.75">
      <c r="A33" s="95"/>
      <c r="B33" s="95"/>
      <c r="C33" s="95"/>
      <c r="D33" s="95"/>
      <c r="E33" s="97"/>
      <c r="F33" s="97"/>
      <c r="G33" s="96"/>
      <c r="H33" s="3"/>
      <c r="I33" s="3"/>
      <c r="M33" s="73"/>
      <c r="N33" s="6"/>
    </row>
    <row r="34" spans="1:14" ht="12.75">
      <c r="A34" s="95" t="s">
        <v>143</v>
      </c>
      <c r="B34" s="95">
        <v>0.2291</v>
      </c>
      <c r="C34" s="95">
        <v>0.2389</v>
      </c>
      <c r="D34" s="95">
        <f t="shared" si="2"/>
        <v>0.009800000000000003</v>
      </c>
      <c r="E34" s="97">
        <f t="shared" si="3"/>
        <v>12250.000000000004</v>
      </c>
      <c r="F34" s="97">
        <f t="shared" si="4"/>
        <v>637000.0000000002</v>
      </c>
      <c r="G34" s="96"/>
      <c r="H34" s="3"/>
      <c r="I34" s="3"/>
      <c r="M34" s="73"/>
      <c r="N34" s="6"/>
    </row>
    <row r="35" spans="1:14" ht="12.75">
      <c r="A35" s="95"/>
      <c r="B35" s="95">
        <v>0.2169</v>
      </c>
      <c r="C35" s="95">
        <v>0.2227</v>
      </c>
      <c r="D35" s="95">
        <f t="shared" si="2"/>
        <v>0.0058</v>
      </c>
      <c r="E35" s="97">
        <f t="shared" si="3"/>
        <v>7249.999999999999</v>
      </c>
      <c r="F35" s="97">
        <f t="shared" si="4"/>
        <v>377000</v>
      </c>
      <c r="G35" s="96"/>
      <c r="H35" s="3"/>
      <c r="I35" s="3"/>
      <c r="M35" s="73"/>
      <c r="N35" s="6"/>
    </row>
    <row r="36" spans="1:14" ht="12.75">
      <c r="A36" s="95"/>
      <c r="B36" s="95">
        <v>0.2113</v>
      </c>
      <c r="C36" s="95">
        <v>0.2129</v>
      </c>
      <c r="D36" s="95">
        <f t="shared" si="2"/>
        <v>0.001600000000000018</v>
      </c>
      <c r="E36" s="97">
        <f t="shared" si="3"/>
        <v>2000.0000000000225</v>
      </c>
      <c r="F36" s="97">
        <f t="shared" si="4"/>
        <v>104000.00000000118</v>
      </c>
      <c r="G36" s="96"/>
      <c r="H36" s="3"/>
      <c r="I36" s="3"/>
      <c r="M36" s="73"/>
      <c r="N36" s="6"/>
    </row>
    <row r="37" spans="1:14" ht="12.75">
      <c r="A37" s="95"/>
      <c r="B37" s="95"/>
      <c r="C37" s="95"/>
      <c r="D37" s="95"/>
      <c r="E37" s="97"/>
      <c r="F37" s="98"/>
      <c r="G37" s="96"/>
      <c r="H37" s="3"/>
      <c r="I37" s="3"/>
      <c r="M37" s="73"/>
      <c r="N37" s="6"/>
    </row>
    <row r="38" spans="1:14" ht="12.75">
      <c r="A38" s="95"/>
      <c r="B38" s="95"/>
      <c r="C38" s="95"/>
      <c r="D38" s="95"/>
      <c r="E38" s="95"/>
      <c r="F38" s="96"/>
      <c r="G38" s="96"/>
      <c r="H38" s="3"/>
      <c r="I38" s="3"/>
      <c r="M38" s="73"/>
      <c r="N38" s="6"/>
    </row>
    <row r="39" spans="2:14" ht="12.75">
      <c r="B39" s="6"/>
      <c r="C39" s="6"/>
      <c r="D39" s="6"/>
      <c r="E39" s="6"/>
      <c r="F39" s="94"/>
      <c r="G39" s="3"/>
      <c r="H39" s="3"/>
      <c r="I39" s="3"/>
      <c r="M39" s="73"/>
      <c r="N39" s="6"/>
    </row>
    <row r="40" spans="2:14" ht="12.75">
      <c r="B40" s="6"/>
      <c r="C40" s="6"/>
      <c r="D40" s="6"/>
      <c r="E40" s="6"/>
      <c r="F40" s="94"/>
      <c r="G40" s="3"/>
      <c r="H40" s="3"/>
      <c r="I40" s="3"/>
      <c r="M40" s="73"/>
      <c r="N40" s="6"/>
    </row>
    <row r="41" spans="2:14" ht="12.75">
      <c r="B41" s="6"/>
      <c r="C41" s="6"/>
      <c r="D41" s="6"/>
      <c r="E41" s="6"/>
      <c r="F41" s="94"/>
      <c r="G41" s="3"/>
      <c r="H41" s="3"/>
      <c r="I41" s="3"/>
      <c r="M41" s="73"/>
      <c r="N41" s="6"/>
    </row>
    <row r="42" spans="2:14" ht="12.75">
      <c r="B42" s="6"/>
      <c r="C42" s="6"/>
      <c r="D42" s="6"/>
      <c r="E42" s="6"/>
      <c r="F42" s="94"/>
      <c r="G42" s="3"/>
      <c r="H42" s="3"/>
      <c r="I42" s="3"/>
      <c r="M42" s="73"/>
      <c r="N42" s="6"/>
    </row>
    <row r="43" spans="6:14" ht="12.75">
      <c r="F43" s="3"/>
      <c r="G43" s="3"/>
      <c r="H43" s="3"/>
      <c r="I43" s="3"/>
      <c r="M43" s="73"/>
      <c r="N43" s="6"/>
    </row>
    <row r="44" spans="6:14" ht="12.75">
      <c r="F44" s="3"/>
      <c r="G44" s="3"/>
      <c r="H44" s="3"/>
      <c r="I44" s="3"/>
      <c r="M44" s="73"/>
      <c r="N44" s="6"/>
    </row>
    <row r="45" spans="6:14" ht="12.75">
      <c r="F45" s="3"/>
      <c r="G45" s="3"/>
      <c r="H45" s="3"/>
      <c r="I45" s="3"/>
      <c r="M45" s="73"/>
      <c r="N45" s="6"/>
    </row>
    <row r="46" spans="6:14" ht="12.75">
      <c r="F46" s="3"/>
      <c r="G46" s="3"/>
      <c r="H46" s="3"/>
      <c r="I46" s="3"/>
      <c r="M46" s="73"/>
      <c r="N46" s="6"/>
    </row>
    <row r="47" spans="6:14" ht="12.75">
      <c r="F47" s="3"/>
      <c r="G47" s="3"/>
      <c r="H47" s="3"/>
      <c r="I47" s="3"/>
      <c r="M47" s="73"/>
      <c r="N47" s="6"/>
    </row>
    <row r="48" spans="6:14" ht="12.75">
      <c r="F48" s="3"/>
      <c r="G48" s="3"/>
      <c r="H48" s="3"/>
      <c r="I48" s="3"/>
      <c r="M48" s="73"/>
      <c r="N48" s="6"/>
    </row>
    <row r="49" spans="6:14" ht="12.75">
      <c r="F49" s="3"/>
      <c r="G49" s="3"/>
      <c r="H49" s="3"/>
      <c r="I49" s="3"/>
      <c r="M49" s="73"/>
      <c r="N49" s="6"/>
    </row>
    <row r="50" spans="6:14" ht="12.75">
      <c r="F50" s="3"/>
      <c r="G50" s="3"/>
      <c r="H50" s="3"/>
      <c r="I50" s="3"/>
      <c r="M50" s="73"/>
      <c r="N50" s="6"/>
    </row>
    <row r="51" spans="6:14" ht="12.75">
      <c r="F51" s="3"/>
      <c r="G51" s="3"/>
      <c r="H51" s="3"/>
      <c r="I51" s="3"/>
      <c r="M51" s="73"/>
      <c r="N51" s="6"/>
    </row>
    <row r="52" spans="6:14" ht="12.75">
      <c r="F52" s="3"/>
      <c r="G52" s="3"/>
      <c r="H52" s="3"/>
      <c r="I52" s="3"/>
      <c r="M52" s="73"/>
      <c r="N52" s="6"/>
    </row>
    <row r="53" spans="5:14" ht="12.75">
      <c r="E53" s="4"/>
      <c r="F53" s="3"/>
      <c r="G53" s="3"/>
      <c r="H53" s="3"/>
      <c r="I53" s="3"/>
      <c r="M53" s="73"/>
      <c r="N53" s="6"/>
    </row>
    <row r="54" spans="3:14" ht="12.75">
      <c r="C54" s="6"/>
      <c r="F54" s="3"/>
      <c r="G54" s="3"/>
      <c r="H54" s="3"/>
      <c r="I54" s="3"/>
      <c r="M54" s="73"/>
      <c r="N54" s="6"/>
    </row>
    <row r="55" spans="3:14" ht="12.75">
      <c r="C55" s="6"/>
      <c r="E55" s="4"/>
      <c r="F55" s="3"/>
      <c r="G55" s="3"/>
      <c r="H55" s="3"/>
      <c r="I55" s="3"/>
      <c r="M55" s="73"/>
      <c r="N55" s="6"/>
    </row>
    <row r="56" spans="3:14" ht="12.75">
      <c r="C56" s="6"/>
      <c r="F56" s="3"/>
      <c r="G56" s="3"/>
      <c r="H56" s="3"/>
      <c r="I56" s="3"/>
      <c r="M56" s="73"/>
      <c r="N56" s="6"/>
    </row>
    <row r="57" spans="3:14" ht="12.75">
      <c r="C57" s="6"/>
      <c r="E57" s="4"/>
      <c r="F57" s="3"/>
      <c r="G57" s="3"/>
      <c r="H57" s="3"/>
      <c r="I57" s="3"/>
      <c r="M57" s="73"/>
      <c r="N57" s="6"/>
    </row>
    <row r="58" spans="3:14" ht="12.75">
      <c r="C58" s="6"/>
      <c r="F58" s="3"/>
      <c r="G58" s="3"/>
      <c r="H58" s="3"/>
      <c r="I58" s="3"/>
      <c r="M58" s="73"/>
      <c r="N58" s="6"/>
    </row>
    <row r="59" spans="3:14" ht="12.75">
      <c r="C59" s="6"/>
      <c r="F59" s="3"/>
      <c r="G59" s="3"/>
      <c r="H59" s="3"/>
      <c r="I59" s="3"/>
      <c r="M59" s="73"/>
      <c r="N59" s="6"/>
    </row>
    <row r="60" spans="3:14" ht="12.75">
      <c r="C60" s="6"/>
      <c r="F60" s="3"/>
      <c r="G60" s="3"/>
      <c r="H60" s="3"/>
      <c r="I60" s="3"/>
      <c r="M60" s="73"/>
      <c r="N60" s="6"/>
    </row>
    <row r="61" spans="3:14" ht="12.75">
      <c r="C61" s="6"/>
      <c r="F61" s="3"/>
      <c r="G61" s="3"/>
      <c r="H61" s="3"/>
      <c r="I61" s="3"/>
      <c r="M61" s="73"/>
      <c r="N61" s="6"/>
    </row>
    <row r="62" spans="3:14" ht="12.75">
      <c r="C62" s="6"/>
      <c r="F62" s="3"/>
      <c r="G62" s="3"/>
      <c r="H62" s="3"/>
      <c r="I62" s="3"/>
      <c r="M62" s="73"/>
      <c r="N62" s="6"/>
    </row>
    <row r="63" spans="3:14" ht="12.75">
      <c r="C63" s="6"/>
      <c r="F63" s="3"/>
      <c r="G63" s="3"/>
      <c r="H63" s="3"/>
      <c r="I63" s="3"/>
      <c r="M63" s="73"/>
      <c r="N63" s="6"/>
    </row>
    <row r="64" spans="3:14" ht="12.75">
      <c r="C64" s="6"/>
      <c r="F64" s="3"/>
      <c r="G64" s="3"/>
      <c r="H64" s="3"/>
      <c r="I64" s="3"/>
      <c r="M64" s="73"/>
      <c r="N64" s="6"/>
    </row>
    <row r="65" spans="3:14" ht="12.75">
      <c r="C65" s="6"/>
      <c r="F65" s="3"/>
      <c r="G65" s="3"/>
      <c r="H65" s="3"/>
      <c r="I65" s="3"/>
      <c r="M65" s="73"/>
      <c r="N65" s="6"/>
    </row>
    <row r="66" spans="3:14" ht="12.75">
      <c r="C66" s="6"/>
      <c r="F66" s="3"/>
      <c r="G66" s="3"/>
      <c r="H66" s="3"/>
      <c r="I66" s="3"/>
      <c r="M66" s="73"/>
      <c r="N66" s="6"/>
    </row>
    <row r="67" spans="3:14" ht="12.75">
      <c r="C67" s="6"/>
      <c r="F67" s="3"/>
      <c r="G67" s="3"/>
      <c r="H67" s="3"/>
      <c r="I67" s="3"/>
      <c r="M67" s="73"/>
      <c r="N67" s="6"/>
    </row>
    <row r="68" spans="3:14" ht="12.75">
      <c r="C68" s="6"/>
      <c r="F68" s="3"/>
      <c r="G68" s="3"/>
      <c r="H68" s="3"/>
      <c r="I68" s="3"/>
      <c r="M68" s="73"/>
      <c r="N68" s="6"/>
    </row>
    <row r="69" spans="3:14" ht="12.75">
      <c r="C69" s="6"/>
      <c r="F69" s="3"/>
      <c r="G69" s="3"/>
      <c r="H69" s="3"/>
      <c r="I69" s="3"/>
      <c r="M69" s="73"/>
      <c r="N69" s="6"/>
    </row>
    <row r="70" spans="3:14" ht="12.75">
      <c r="C70" s="6"/>
      <c r="E70" s="4"/>
      <c r="F70" s="3"/>
      <c r="G70" s="3"/>
      <c r="H70" s="3"/>
      <c r="I70" s="3"/>
      <c r="M70" s="73"/>
      <c r="N70" s="6"/>
    </row>
    <row r="71" spans="3:14" ht="12.75">
      <c r="C71" s="6"/>
      <c r="F71" s="3"/>
      <c r="G71" s="3"/>
      <c r="H71" s="3"/>
      <c r="I71" s="3"/>
      <c r="M71" s="73"/>
      <c r="N71" s="6"/>
    </row>
    <row r="72" spans="3:14" ht="12.75">
      <c r="C72" s="6"/>
      <c r="E72" s="4"/>
      <c r="F72" s="3"/>
      <c r="G72" s="3"/>
      <c r="H72" s="3"/>
      <c r="I72" s="3"/>
      <c r="M72" s="73"/>
      <c r="N72" s="6"/>
    </row>
    <row r="73" spans="3:14" ht="12.75">
      <c r="C73" s="6"/>
      <c r="F73" s="3"/>
      <c r="G73" s="3"/>
      <c r="H73" s="3"/>
      <c r="I73" s="3"/>
      <c r="M73" s="73"/>
      <c r="N73" s="6"/>
    </row>
    <row r="74" spans="3:14" ht="12.75">
      <c r="C74" s="6"/>
      <c r="E74" s="4"/>
      <c r="F74" s="3"/>
      <c r="G74" s="3"/>
      <c r="H74" s="3"/>
      <c r="I74" s="3"/>
      <c r="M74" s="73"/>
      <c r="N74" s="6"/>
    </row>
    <row r="75" spans="3:14" ht="12.75">
      <c r="C75" s="6"/>
      <c r="F75" s="3"/>
      <c r="G75" s="3"/>
      <c r="H75" s="3"/>
      <c r="I75" s="3"/>
      <c r="M75" s="73"/>
      <c r="N75" s="6"/>
    </row>
    <row r="76" spans="3:14" ht="12.75">
      <c r="C76" s="6"/>
      <c r="E76" s="4"/>
      <c r="F76" s="3"/>
      <c r="G76" s="3"/>
      <c r="H76" s="3"/>
      <c r="I76" s="3"/>
      <c r="M76" s="73"/>
      <c r="N76" s="6"/>
    </row>
    <row r="77" spans="3:14" ht="12.75">
      <c r="C77" s="6"/>
      <c r="F77" s="3"/>
      <c r="G77" s="3"/>
      <c r="H77" s="3"/>
      <c r="I77" s="3"/>
      <c r="M77" s="73"/>
      <c r="N77" s="6"/>
    </row>
    <row r="78" spans="6:14" ht="12.75">
      <c r="F78" s="3"/>
      <c r="G78" s="3"/>
      <c r="H78" s="3"/>
      <c r="I78" s="3"/>
      <c r="M78" s="73"/>
      <c r="N78" s="6"/>
    </row>
    <row r="79" spans="2:14" ht="12.75">
      <c r="B79" s="50"/>
      <c r="C79" s="50"/>
      <c r="D79" s="50"/>
      <c r="E79" s="50"/>
      <c r="F79" s="3"/>
      <c r="G79" s="3"/>
      <c r="H79" s="3"/>
      <c r="I79" s="3"/>
      <c r="M79" s="73"/>
      <c r="N79" s="6"/>
    </row>
    <row r="80" spans="2:14" ht="12.75">
      <c r="B80" s="50"/>
      <c r="C80" s="50"/>
      <c r="D80" s="50"/>
      <c r="E80" s="50"/>
      <c r="F80" s="3"/>
      <c r="G80" s="3"/>
      <c r="H80" s="3"/>
      <c r="I80" s="3"/>
      <c r="M80" s="73"/>
      <c r="N80" s="6"/>
    </row>
    <row r="81" spans="2:14" ht="12.75">
      <c r="B81" s="50"/>
      <c r="C81" s="50"/>
      <c r="D81" s="50"/>
      <c r="E81" s="50"/>
      <c r="F81" s="3"/>
      <c r="G81" s="3"/>
      <c r="H81" s="3"/>
      <c r="I81" s="3"/>
      <c r="M81" s="73"/>
      <c r="N81" s="6"/>
    </row>
    <row r="82" spans="2:14" ht="12.75">
      <c r="B82" s="50"/>
      <c r="C82" s="50"/>
      <c r="D82" s="50"/>
      <c r="E82" s="50"/>
      <c r="F82" s="3"/>
      <c r="G82" s="3"/>
      <c r="H82" s="3"/>
      <c r="I82" s="3"/>
      <c r="M82" s="73"/>
      <c r="N82" s="6"/>
    </row>
    <row r="83" spans="2:17" ht="12.75">
      <c r="B83" s="50"/>
      <c r="C83" s="50"/>
      <c r="D83" s="50"/>
      <c r="E83" s="50"/>
      <c r="F83" s="52"/>
      <c r="G83" s="52"/>
      <c r="H83" s="52"/>
      <c r="I83" s="52"/>
      <c r="J83" s="51"/>
      <c r="K83" s="51"/>
      <c r="L83" s="51"/>
      <c r="M83" s="79"/>
      <c r="N83" s="53"/>
      <c r="O83" s="51"/>
      <c r="P83" s="51"/>
      <c r="Q83" s="53"/>
    </row>
    <row r="84" spans="2:17" ht="12.75">
      <c r="B84" s="50"/>
      <c r="C84" s="50"/>
      <c r="D84" s="50"/>
      <c r="E84" s="50"/>
      <c r="F84" s="52"/>
      <c r="G84" s="52"/>
      <c r="H84" s="52"/>
      <c r="I84" s="52"/>
      <c r="J84" s="51"/>
      <c r="K84" s="51"/>
      <c r="L84" s="51"/>
      <c r="M84" s="79"/>
      <c r="N84" s="53"/>
      <c r="O84" s="51"/>
      <c r="P84" s="51"/>
      <c r="Q84" s="53"/>
    </row>
    <row r="85" spans="2:17" ht="12.75">
      <c r="B85" s="50"/>
      <c r="C85" s="50"/>
      <c r="D85" s="50"/>
      <c r="E85" s="50"/>
      <c r="F85" s="52"/>
      <c r="G85" s="52"/>
      <c r="H85" s="52"/>
      <c r="I85" s="52"/>
      <c r="J85" s="51"/>
      <c r="K85" s="51"/>
      <c r="L85" s="51"/>
      <c r="M85" s="79"/>
      <c r="N85" s="53"/>
      <c r="O85" s="51"/>
      <c r="P85" s="51"/>
      <c r="Q85" s="53"/>
    </row>
    <row r="86" spans="2:17" ht="12.75">
      <c r="B86" s="50"/>
      <c r="C86" s="50"/>
      <c r="D86" s="50"/>
      <c r="E86" s="50"/>
      <c r="F86" s="52"/>
      <c r="G86" s="52"/>
      <c r="H86" s="52"/>
      <c r="I86" s="52"/>
      <c r="J86" s="51"/>
      <c r="K86" s="51"/>
      <c r="L86" s="51"/>
      <c r="M86" s="79"/>
      <c r="N86" s="53"/>
      <c r="O86" s="51"/>
      <c r="P86" s="51"/>
      <c r="Q86" s="53"/>
    </row>
    <row r="87" spans="2:17" ht="12.75">
      <c r="B87" s="50"/>
      <c r="C87" s="50"/>
      <c r="D87" s="50"/>
      <c r="E87" s="50"/>
      <c r="F87" s="52"/>
      <c r="G87" s="52"/>
      <c r="H87" s="52"/>
      <c r="I87" s="52"/>
      <c r="J87" s="51"/>
      <c r="K87" s="51"/>
      <c r="L87" s="51"/>
      <c r="M87" s="79"/>
      <c r="N87" s="53"/>
      <c r="O87" s="51"/>
      <c r="P87" s="51"/>
      <c r="Q87" s="53"/>
    </row>
    <row r="88" spans="2:17" ht="12.75">
      <c r="B88" s="50"/>
      <c r="C88" s="50"/>
      <c r="D88" s="50"/>
      <c r="E88" s="50"/>
      <c r="F88" s="52"/>
      <c r="G88" s="52"/>
      <c r="H88" s="52"/>
      <c r="I88" s="52"/>
      <c r="J88" s="51"/>
      <c r="K88" s="51"/>
      <c r="L88" s="51"/>
      <c r="M88" s="79"/>
      <c r="N88" s="53"/>
      <c r="O88" s="51"/>
      <c r="P88" s="51"/>
      <c r="Q88" s="53"/>
    </row>
    <row r="89" spans="2:17" ht="12.75">
      <c r="B89" s="50"/>
      <c r="C89" s="50"/>
      <c r="D89" s="50"/>
      <c r="E89" s="50"/>
      <c r="F89" s="52"/>
      <c r="G89" s="52"/>
      <c r="H89" s="52"/>
      <c r="I89" s="52"/>
      <c r="J89" s="51"/>
      <c r="K89" s="51"/>
      <c r="L89" s="51"/>
      <c r="M89" s="79"/>
      <c r="N89" s="53"/>
      <c r="O89" s="51"/>
      <c r="P89" s="51"/>
      <c r="Q89" s="53"/>
    </row>
    <row r="90" spans="2:17" ht="12.75">
      <c r="B90" s="50"/>
      <c r="C90" s="50"/>
      <c r="D90" s="50"/>
      <c r="E90" s="50"/>
      <c r="F90" s="52"/>
      <c r="G90" s="52"/>
      <c r="H90" s="52"/>
      <c r="I90" s="52"/>
      <c r="J90" s="51"/>
      <c r="K90" s="51"/>
      <c r="L90" s="51"/>
      <c r="M90" s="79"/>
      <c r="N90" s="53"/>
      <c r="O90" s="51"/>
      <c r="P90" s="51"/>
      <c r="Q90" s="53"/>
    </row>
    <row r="91" spans="2:17" ht="12.75">
      <c r="B91" s="50"/>
      <c r="C91" s="50"/>
      <c r="D91" s="50"/>
      <c r="E91" s="50"/>
      <c r="F91" s="52"/>
      <c r="G91" s="52"/>
      <c r="H91" s="52"/>
      <c r="I91" s="52"/>
      <c r="J91" s="51"/>
      <c r="K91" s="51"/>
      <c r="L91" s="51"/>
      <c r="M91" s="79"/>
      <c r="N91" s="53"/>
      <c r="O91" s="51"/>
      <c r="P91" s="51"/>
      <c r="Q91" s="53"/>
    </row>
    <row r="92" spans="2:17" ht="12.75">
      <c r="B92" s="50"/>
      <c r="C92" s="50"/>
      <c r="D92" s="50"/>
      <c r="E92" s="50"/>
      <c r="F92" s="52"/>
      <c r="G92" s="52"/>
      <c r="H92" s="52"/>
      <c r="I92" s="52"/>
      <c r="J92" s="51"/>
      <c r="K92" s="51"/>
      <c r="L92" s="51"/>
      <c r="M92" s="79"/>
      <c r="N92" s="53"/>
      <c r="O92" s="51"/>
      <c r="P92" s="51"/>
      <c r="Q92" s="53"/>
    </row>
    <row r="93" spans="2:17" ht="12.75">
      <c r="B93" s="50"/>
      <c r="C93" s="50"/>
      <c r="D93" s="50"/>
      <c r="E93" s="50"/>
      <c r="F93" s="52"/>
      <c r="G93" s="52"/>
      <c r="H93" s="52"/>
      <c r="I93" s="52"/>
      <c r="J93" s="51"/>
      <c r="K93" s="51"/>
      <c r="L93" s="51"/>
      <c r="M93" s="79"/>
      <c r="N93" s="53"/>
      <c r="O93" s="51"/>
      <c r="P93" s="51"/>
      <c r="Q93" s="53"/>
    </row>
    <row r="94" spans="2:16" ht="12.75">
      <c r="B94" s="50"/>
      <c r="C94" s="50"/>
      <c r="D94" s="50"/>
      <c r="E94" s="50"/>
      <c r="F94" s="52"/>
      <c r="G94" s="52"/>
      <c r="H94" s="52"/>
      <c r="I94" s="52"/>
      <c r="J94" s="51"/>
      <c r="K94" s="51"/>
      <c r="L94" s="51"/>
      <c r="M94" s="79"/>
      <c r="N94" s="53"/>
      <c r="O94" s="51"/>
      <c r="P94" s="51"/>
    </row>
    <row r="95" spans="2:16" ht="12.75">
      <c r="B95" s="50"/>
      <c r="C95" s="50"/>
      <c r="D95" s="50"/>
      <c r="E95" s="50"/>
      <c r="F95" s="52"/>
      <c r="G95" s="52"/>
      <c r="H95" s="52"/>
      <c r="I95" s="52"/>
      <c r="J95" s="51"/>
      <c r="K95" s="51"/>
      <c r="L95" s="51"/>
      <c r="M95" s="79"/>
      <c r="N95" s="53"/>
      <c r="O95" s="51"/>
      <c r="P95" s="51"/>
    </row>
    <row r="96" spans="2:14" ht="12.75">
      <c r="B96" s="50"/>
      <c r="C96" s="50"/>
      <c r="D96" s="50"/>
      <c r="E96" s="50"/>
      <c r="F96" s="49"/>
      <c r="G96" s="3"/>
      <c r="H96" s="3"/>
      <c r="I96" s="3"/>
      <c r="M96" s="73"/>
      <c r="N96" s="6"/>
    </row>
    <row r="97" spans="2:16" ht="12.75">
      <c r="B97" s="28"/>
      <c r="C97" s="28"/>
      <c r="D97" s="28"/>
      <c r="E97" s="28"/>
      <c r="F97" s="49"/>
      <c r="G97" s="3"/>
      <c r="H97" s="3"/>
      <c r="I97" s="3"/>
      <c r="J97" s="6"/>
      <c r="K97" s="6"/>
      <c r="L97" s="6"/>
      <c r="M97" s="73"/>
      <c r="N97" s="6"/>
      <c r="O97" s="5"/>
      <c r="P97" s="5"/>
    </row>
    <row r="98" spans="2:16" ht="12.75">
      <c r="B98" s="28"/>
      <c r="C98" s="28"/>
      <c r="D98" s="28"/>
      <c r="E98" s="28"/>
      <c r="F98" s="49"/>
      <c r="G98" s="3"/>
      <c r="H98" s="3"/>
      <c r="I98" s="3"/>
      <c r="J98" s="6"/>
      <c r="K98" s="6"/>
      <c r="L98" s="6"/>
      <c r="M98" s="73"/>
      <c r="N98" s="6"/>
      <c r="O98" s="5"/>
      <c r="P98" s="5"/>
    </row>
    <row r="99" spans="2:19" ht="12.75">
      <c r="B99" s="28"/>
      <c r="C99" s="28"/>
      <c r="D99" s="28"/>
      <c r="E99" s="28"/>
      <c r="F99" s="49"/>
      <c r="G99" s="3"/>
      <c r="H99" s="3"/>
      <c r="I99" s="3"/>
      <c r="J99" s="6"/>
      <c r="K99" s="6"/>
      <c r="L99" s="6"/>
      <c r="M99" s="73"/>
      <c r="N99" s="6"/>
      <c r="O99" s="5"/>
      <c r="P99" s="5"/>
      <c r="R99" s="6"/>
      <c r="S99" s="6"/>
    </row>
    <row r="100" spans="2:19" ht="12.75">
      <c r="B100" s="28"/>
      <c r="C100" s="28"/>
      <c r="D100" s="28"/>
      <c r="E100" s="28"/>
      <c r="F100" s="49"/>
      <c r="G100" s="3"/>
      <c r="H100" s="3"/>
      <c r="I100" s="3"/>
      <c r="J100" s="6"/>
      <c r="K100" s="6"/>
      <c r="L100" s="6"/>
      <c r="M100" s="73"/>
      <c r="N100" s="6"/>
      <c r="O100" s="5"/>
      <c r="P100" s="5"/>
      <c r="R100" s="6"/>
      <c r="S100" s="6"/>
    </row>
    <row r="101" spans="2:19" ht="12.75">
      <c r="B101" s="28"/>
      <c r="C101" s="28"/>
      <c r="D101" s="28"/>
      <c r="E101" s="28"/>
      <c r="F101" s="49"/>
      <c r="G101" s="3"/>
      <c r="H101" s="3"/>
      <c r="I101" s="3"/>
      <c r="J101" s="6"/>
      <c r="K101" s="6"/>
      <c r="L101" s="6"/>
      <c r="M101" s="73"/>
      <c r="N101" s="6"/>
      <c r="O101" s="5"/>
      <c r="P101" s="5"/>
      <c r="R101" s="6"/>
      <c r="S101" s="6"/>
    </row>
    <row r="102" spans="2:19" ht="12.75">
      <c r="B102" s="29"/>
      <c r="C102" s="28"/>
      <c r="D102" s="28"/>
      <c r="E102" s="28"/>
      <c r="F102" s="3"/>
      <c r="G102" s="3"/>
      <c r="H102" s="3"/>
      <c r="I102" s="3"/>
      <c r="J102" s="6"/>
      <c r="K102" s="6"/>
      <c r="L102" s="6"/>
      <c r="M102" s="73"/>
      <c r="N102" s="6"/>
      <c r="O102" s="5"/>
      <c r="P102" s="5"/>
      <c r="R102" s="6"/>
      <c r="S102" s="6"/>
    </row>
    <row r="103" spans="2:19" ht="12.75">
      <c r="B103" s="29"/>
      <c r="C103" s="28"/>
      <c r="D103" s="28"/>
      <c r="E103" s="28"/>
      <c r="F103" s="3"/>
      <c r="G103" s="3"/>
      <c r="H103" s="3"/>
      <c r="I103" s="3"/>
      <c r="J103" s="6"/>
      <c r="K103" s="6"/>
      <c r="L103" s="6"/>
      <c r="M103" s="73"/>
      <c r="N103" s="6"/>
      <c r="O103" s="5"/>
      <c r="P103" s="5"/>
      <c r="R103" s="6"/>
      <c r="S103" s="6"/>
    </row>
    <row r="104" spans="2:19" ht="12.75">
      <c r="B104" s="29"/>
      <c r="C104" s="28"/>
      <c r="D104" s="28"/>
      <c r="E104" s="28"/>
      <c r="F104" s="3"/>
      <c r="G104" s="3"/>
      <c r="H104" s="3"/>
      <c r="I104" s="3"/>
      <c r="J104" s="6"/>
      <c r="K104" s="6"/>
      <c r="L104" s="6"/>
      <c r="M104" s="73"/>
      <c r="N104" s="6"/>
      <c r="O104" s="5"/>
      <c r="P104" s="5"/>
      <c r="R104" s="6"/>
      <c r="S104" s="6"/>
    </row>
    <row r="105" spans="2:19" ht="12.75">
      <c r="B105" s="28"/>
      <c r="C105" s="28"/>
      <c r="D105" s="28"/>
      <c r="E105" s="28"/>
      <c r="F105" s="3"/>
      <c r="G105" s="3"/>
      <c r="H105" s="3"/>
      <c r="I105" s="3"/>
      <c r="J105" s="6"/>
      <c r="K105" s="6"/>
      <c r="L105" s="6"/>
      <c r="N105" s="6"/>
      <c r="O105" s="5"/>
      <c r="P105" s="5"/>
      <c r="R105" s="6"/>
      <c r="S105" s="6"/>
    </row>
    <row r="106" spans="6:19" ht="12.75">
      <c r="F106" s="3"/>
      <c r="G106" s="3"/>
      <c r="H106" s="3"/>
      <c r="I106" s="3"/>
      <c r="J106" s="6"/>
      <c r="K106" s="6"/>
      <c r="L106" s="6"/>
      <c r="N106" s="6"/>
      <c r="O106" s="5"/>
      <c r="P106" s="5"/>
      <c r="R106" s="6"/>
      <c r="S106" s="6"/>
    </row>
    <row r="107" spans="6:19" ht="12.75">
      <c r="F107" s="3"/>
      <c r="G107" s="3"/>
      <c r="H107" s="3"/>
      <c r="I107" s="3"/>
      <c r="J107" s="6"/>
      <c r="K107" s="6"/>
      <c r="L107" s="6"/>
      <c r="N107" s="6"/>
      <c r="O107" s="5"/>
      <c r="P107" s="5"/>
      <c r="R107" s="6"/>
      <c r="S107" s="6"/>
    </row>
    <row r="108" spans="6:19" ht="12.75">
      <c r="F108" s="3"/>
      <c r="G108" s="3"/>
      <c r="H108" s="3"/>
      <c r="I108" s="3"/>
      <c r="J108" s="6"/>
      <c r="K108" s="6"/>
      <c r="L108" s="6"/>
      <c r="N108" s="6"/>
      <c r="O108" s="5"/>
      <c r="P108" s="5"/>
      <c r="R108" s="6"/>
      <c r="S108" s="6"/>
    </row>
    <row r="109" spans="6:19" ht="12.75">
      <c r="F109" s="3"/>
      <c r="G109" s="3"/>
      <c r="H109" s="3"/>
      <c r="I109" s="3"/>
      <c r="J109" s="6"/>
      <c r="K109" s="6"/>
      <c r="L109" s="6"/>
      <c r="N109" s="6"/>
      <c r="O109" s="5"/>
      <c r="P109" s="5"/>
      <c r="R109" s="6"/>
      <c r="S109" s="6"/>
    </row>
    <row r="110" spans="6:19" ht="12.75">
      <c r="F110" s="3"/>
      <c r="G110" s="3"/>
      <c r="H110" s="3"/>
      <c r="I110" s="3"/>
      <c r="J110" s="6"/>
      <c r="K110" s="6"/>
      <c r="L110" s="6"/>
      <c r="N110" s="6"/>
      <c r="O110" s="5"/>
      <c r="P110" s="5"/>
      <c r="R110" s="6"/>
      <c r="S110" s="6"/>
    </row>
    <row r="111" spans="6:19" ht="12.75">
      <c r="F111" s="3"/>
      <c r="G111" s="3"/>
      <c r="H111" s="3"/>
      <c r="I111" s="3"/>
      <c r="J111" s="6"/>
      <c r="K111" s="6"/>
      <c r="L111" s="6"/>
      <c r="N111" s="6"/>
      <c r="O111" s="5"/>
      <c r="P111" s="5"/>
      <c r="R111" s="6"/>
      <c r="S111" s="6"/>
    </row>
    <row r="112" spans="6:19" ht="12.75">
      <c r="F112" s="3"/>
      <c r="G112" s="3"/>
      <c r="H112" s="3"/>
      <c r="I112" s="3"/>
      <c r="J112" s="6"/>
      <c r="K112" s="6"/>
      <c r="L112" s="6"/>
      <c r="N112" s="6"/>
      <c r="O112" s="5"/>
      <c r="P112" s="5"/>
      <c r="R112" s="6"/>
      <c r="S112" s="6"/>
    </row>
    <row r="113" spans="6:19" ht="12.75">
      <c r="F113" s="3"/>
      <c r="G113" s="3"/>
      <c r="H113" s="3"/>
      <c r="I113" s="3"/>
      <c r="J113" s="6"/>
      <c r="K113" s="6"/>
      <c r="L113" s="6"/>
      <c r="N113" s="6"/>
      <c r="O113" s="5"/>
      <c r="P113" s="5"/>
      <c r="R113" s="6"/>
      <c r="S113" s="6"/>
    </row>
    <row r="114" spans="6:19" ht="12.75">
      <c r="F114" s="3"/>
      <c r="G114" s="3"/>
      <c r="H114" s="3"/>
      <c r="I114" s="3"/>
      <c r="J114" s="6"/>
      <c r="K114" s="6"/>
      <c r="L114" s="6"/>
      <c r="N114" s="6"/>
      <c r="O114" s="5"/>
      <c r="P114" s="5"/>
      <c r="R114" s="6"/>
      <c r="S114" s="6"/>
    </row>
    <row r="115" spans="6:19" ht="12.75">
      <c r="F115" s="3"/>
      <c r="G115" s="3"/>
      <c r="H115" s="3"/>
      <c r="I115" s="3"/>
      <c r="J115" s="6"/>
      <c r="K115" s="6"/>
      <c r="L115" s="6"/>
      <c r="N115" s="6"/>
      <c r="O115" s="5"/>
      <c r="P115" s="5"/>
      <c r="R115" s="6"/>
      <c r="S115" s="6"/>
    </row>
    <row r="116" spans="6:19" ht="12.75">
      <c r="F116" s="3"/>
      <c r="G116" s="3"/>
      <c r="H116" s="3"/>
      <c r="I116" s="3"/>
      <c r="J116" s="6"/>
      <c r="K116" s="6"/>
      <c r="L116" s="6"/>
      <c r="N116" s="6"/>
      <c r="O116" s="5"/>
      <c r="P116" s="5"/>
      <c r="R116" s="6"/>
      <c r="S116" s="6"/>
    </row>
    <row r="117" spans="6:19" ht="12.75">
      <c r="F117" s="3"/>
      <c r="G117" s="3"/>
      <c r="H117" s="3"/>
      <c r="I117" s="3"/>
      <c r="J117" s="6"/>
      <c r="K117" s="6"/>
      <c r="L117" s="6"/>
      <c r="N117" s="6"/>
      <c r="O117" s="5"/>
      <c r="P117" s="5"/>
      <c r="R117" s="6"/>
      <c r="S117" s="6"/>
    </row>
    <row r="118" spans="6:19" ht="12.75">
      <c r="F118" s="3"/>
      <c r="G118" s="3"/>
      <c r="H118" s="3"/>
      <c r="I118" s="3"/>
      <c r="J118" s="6"/>
      <c r="K118" s="6"/>
      <c r="L118" s="6"/>
      <c r="N118" s="6"/>
      <c r="O118" s="5"/>
      <c r="P118" s="5"/>
      <c r="R118" s="6"/>
      <c r="S118" s="6"/>
    </row>
    <row r="119" spans="6:19" ht="12.75">
      <c r="F119" s="3"/>
      <c r="G119" s="3"/>
      <c r="H119" s="3"/>
      <c r="I119" s="3"/>
      <c r="J119" s="6"/>
      <c r="K119" s="6"/>
      <c r="L119" s="6"/>
      <c r="N119" s="6"/>
      <c r="O119" s="5"/>
      <c r="P119" s="5"/>
      <c r="R119" s="6"/>
      <c r="S119" s="6"/>
    </row>
    <row r="120" spans="6:16" ht="12.75">
      <c r="F120" s="3"/>
      <c r="G120" s="3"/>
      <c r="H120" s="3"/>
      <c r="I120" s="3"/>
      <c r="J120" s="6"/>
      <c r="K120" s="6"/>
      <c r="L120" s="6"/>
      <c r="N120" s="6"/>
      <c r="O120" s="5"/>
      <c r="P120" s="5"/>
    </row>
    <row r="121" spans="6:16" ht="12.75">
      <c r="F121" s="3"/>
      <c r="G121" s="3"/>
      <c r="H121" s="3"/>
      <c r="I121" s="3"/>
      <c r="J121" s="6"/>
      <c r="K121" s="6"/>
      <c r="L121" s="6"/>
      <c r="N121" s="6"/>
      <c r="O121" s="5"/>
      <c r="P121" s="5"/>
    </row>
    <row r="122" spans="6:16" ht="12.75">
      <c r="F122" s="3"/>
      <c r="G122" s="3"/>
      <c r="H122" s="3"/>
      <c r="I122" s="3"/>
      <c r="J122" s="6"/>
      <c r="K122" s="6"/>
      <c r="L122" s="6"/>
      <c r="N122" s="6"/>
      <c r="O122" s="5"/>
      <c r="P122" s="5"/>
    </row>
    <row r="123" spans="6:16" ht="12.75">
      <c r="F123" s="3"/>
      <c r="G123" s="3"/>
      <c r="H123" s="3"/>
      <c r="I123" s="3"/>
      <c r="J123" s="6"/>
      <c r="K123" s="6"/>
      <c r="L123" s="6"/>
      <c r="N123" s="6"/>
      <c r="O123" s="5"/>
      <c r="P123" s="5"/>
    </row>
    <row r="124" spans="6:16" ht="12.75">
      <c r="F124" s="3"/>
      <c r="G124" s="3"/>
      <c r="H124" s="3"/>
      <c r="I124" s="3"/>
      <c r="J124" s="6"/>
      <c r="K124" s="6"/>
      <c r="L124" s="6"/>
      <c r="N124" s="6"/>
      <c r="O124" s="5"/>
      <c r="P124" s="5"/>
    </row>
    <row r="125" spans="6:16" ht="12.75">
      <c r="F125" s="3"/>
      <c r="G125" s="3"/>
      <c r="H125" s="3"/>
      <c r="I125" s="3"/>
      <c r="J125" s="6"/>
      <c r="K125" s="6"/>
      <c r="L125" s="6"/>
      <c r="N125" s="6"/>
      <c r="O125" s="5"/>
      <c r="P125" s="5"/>
    </row>
    <row r="126" spans="6:16" ht="12.75">
      <c r="F126" s="3"/>
      <c r="G126" s="3"/>
      <c r="H126" s="3"/>
      <c r="I126" s="3"/>
      <c r="J126" s="6"/>
      <c r="K126" s="6"/>
      <c r="L126" s="6"/>
      <c r="N126" s="6"/>
      <c r="O126" s="5"/>
      <c r="P126" s="5"/>
    </row>
    <row r="127" spans="6:16" ht="12.75">
      <c r="F127" s="3"/>
      <c r="G127" s="3"/>
      <c r="H127" s="3"/>
      <c r="I127" s="3"/>
      <c r="J127" s="6"/>
      <c r="K127" s="6"/>
      <c r="L127" s="6"/>
      <c r="N127" s="6"/>
      <c r="O127" s="5"/>
      <c r="P127" s="5"/>
    </row>
    <row r="128" spans="6:16" ht="12.75">
      <c r="F128" s="3"/>
      <c r="G128" s="3"/>
      <c r="H128" s="3"/>
      <c r="I128" s="3"/>
      <c r="J128" s="6"/>
      <c r="K128" s="6"/>
      <c r="L128" s="6"/>
      <c r="N128" s="6"/>
      <c r="O128" s="5"/>
      <c r="P128" s="5"/>
    </row>
    <row r="129" spans="6:16" ht="12.75">
      <c r="F129" s="3"/>
      <c r="G129" s="3"/>
      <c r="H129" s="3"/>
      <c r="I129" s="3"/>
      <c r="J129" s="6"/>
      <c r="K129" s="6"/>
      <c r="L129" s="6"/>
      <c r="N129" s="6"/>
      <c r="O129" s="5"/>
      <c r="P129" s="5"/>
    </row>
    <row r="130" spans="6:16" ht="12.75">
      <c r="F130" s="3"/>
      <c r="G130" s="3"/>
      <c r="H130" s="3"/>
      <c r="I130" s="3"/>
      <c r="J130" s="6"/>
      <c r="K130" s="6"/>
      <c r="L130" s="6"/>
      <c r="N130" s="6"/>
      <c r="O130" s="5"/>
      <c r="P130" s="5"/>
    </row>
    <row r="131" spans="6:16" ht="12.75">
      <c r="F131" s="3"/>
      <c r="G131" s="3"/>
      <c r="H131" s="3"/>
      <c r="I131" s="3"/>
      <c r="J131" s="6"/>
      <c r="K131" s="6"/>
      <c r="L131" s="6"/>
      <c r="N131" s="6"/>
      <c r="O131" s="5"/>
      <c r="P131" s="5"/>
    </row>
    <row r="132" spans="6:16" ht="12.75">
      <c r="F132" s="3"/>
      <c r="G132" s="3"/>
      <c r="H132" s="3"/>
      <c r="I132" s="3"/>
      <c r="J132" s="6"/>
      <c r="K132" s="6"/>
      <c r="L132" s="6"/>
      <c r="N132" s="6"/>
      <c r="O132" s="5"/>
      <c r="P132" s="5"/>
    </row>
    <row r="133" spans="6:16" ht="12.75">
      <c r="F133" s="3"/>
      <c r="G133" s="3"/>
      <c r="H133" s="3"/>
      <c r="I133" s="3"/>
      <c r="J133" s="6"/>
      <c r="K133" s="6"/>
      <c r="L133" s="6"/>
      <c r="N133" s="6"/>
      <c r="O133" s="5"/>
      <c r="P133" s="5"/>
    </row>
    <row r="134" spans="6:16" ht="12.75">
      <c r="F134" s="3"/>
      <c r="G134" s="3"/>
      <c r="H134" s="3"/>
      <c r="I134" s="3"/>
      <c r="J134" s="6"/>
      <c r="K134" s="6"/>
      <c r="L134" s="6"/>
      <c r="N134" s="6"/>
      <c r="O134" s="5"/>
      <c r="P134" s="5"/>
    </row>
    <row r="135" spans="6:16" ht="12.75">
      <c r="F135" s="3"/>
      <c r="G135" s="3"/>
      <c r="H135" s="3"/>
      <c r="I135" s="3"/>
      <c r="J135" s="6"/>
      <c r="K135" s="6"/>
      <c r="L135" s="6"/>
      <c r="N135" s="6"/>
      <c r="O135" s="5"/>
      <c r="P135" s="5"/>
    </row>
    <row r="136" spans="6:16" ht="12.75">
      <c r="F136" s="3"/>
      <c r="G136" s="3"/>
      <c r="H136" s="3"/>
      <c r="I136" s="3"/>
      <c r="J136" s="6"/>
      <c r="K136" s="6"/>
      <c r="L136" s="6"/>
      <c r="N136" s="6"/>
      <c r="O136" s="5"/>
      <c r="P136" s="5"/>
    </row>
    <row r="137" spans="6:16" ht="12.75">
      <c r="F137" s="3"/>
      <c r="G137" s="3"/>
      <c r="H137" s="3"/>
      <c r="I137" s="3"/>
      <c r="J137" s="6"/>
      <c r="K137" s="6"/>
      <c r="L137" s="6"/>
      <c r="N137" s="6"/>
      <c r="O137" s="5"/>
      <c r="P137" s="5"/>
    </row>
    <row r="138" spans="6:16" ht="12.75">
      <c r="F138" s="3"/>
      <c r="G138" s="3"/>
      <c r="H138" s="3"/>
      <c r="I138" s="3"/>
      <c r="J138" s="6"/>
      <c r="K138" s="6"/>
      <c r="L138" s="6"/>
      <c r="N138" s="6"/>
      <c r="O138" s="5"/>
      <c r="P138" s="5"/>
    </row>
    <row r="139" spans="6:16" ht="12.75">
      <c r="F139" s="3"/>
      <c r="G139" s="3"/>
      <c r="H139" s="3"/>
      <c r="I139" s="3"/>
      <c r="J139" s="6"/>
      <c r="K139" s="6"/>
      <c r="L139" s="6"/>
      <c r="N139" s="6"/>
      <c r="O139" s="5"/>
      <c r="P139" s="5"/>
    </row>
    <row r="140" spans="6:16" ht="12.75">
      <c r="F140" s="3"/>
      <c r="G140" s="3"/>
      <c r="H140" s="3"/>
      <c r="I140" s="3"/>
      <c r="J140" s="6"/>
      <c r="K140" s="6"/>
      <c r="L140" s="6"/>
      <c r="N140" s="6"/>
      <c r="O140" s="5"/>
      <c r="P140" s="5"/>
    </row>
    <row r="141" spans="6:16" ht="12.75">
      <c r="F141" s="3"/>
      <c r="G141" s="3"/>
      <c r="H141" s="3"/>
      <c r="I141" s="3"/>
      <c r="J141" s="6"/>
      <c r="K141" s="6"/>
      <c r="L141" s="6"/>
      <c r="N141" s="6"/>
      <c r="O141" s="5"/>
      <c r="P141" s="5"/>
    </row>
    <row r="142" spans="6:16" ht="12.75">
      <c r="F142" s="3"/>
      <c r="G142" s="3"/>
      <c r="H142" s="3"/>
      <c r="I142" s="3"/>
      <c r="J142" s="6"/>
      <c r="K142" s="6"/>
      <c r="L142" s="6"/>
      <c r="N142" s="6"/>
      <c r="O142" s="5"/>
      <c r="P142" s="5"/>
    </row>
    <row r="143" spans="6:16" ht="12.75">
      <c r="F143" s="3"/>
      <c r="G143" s="3"/>
      <c r="H143" s="3"/>
      <c r="I143" s="3"/>
      <c r="J143" s="6"/>
      <c r="K143" s="6"/>
      <c r="L143" s="6"/>
      <c r="N143" s="6"/>
      <c r="O143" s="5"/>
      <c r="P143" s="5"/>
    </row>
    <row r="144" spans="6:16" ht="12.75">
      <c r="F144" s="3"/>
      <c r="G144" s="3"/>
      <c r="H144" s="3"/>
      <c r="I144" s="3"/>
      <c r="J144" s="6"/>
      <c r="K144" s="6"/>
      <c r="L144" s="6"/>
      <c r="N144" s="6"/>
      <c r="O144" s="5"/>
      <c r="P144" s="5"/>
    </row>
    <row r="145" spans="6:16" ht="12.75">
      <c r="F145" s="3"/>
      <c r="G145" s="3"/>
      <c r="H145" s="3"/>
      <c r="I145" s="3"/>
      <c r="J145" s="6"/>
      <c r="K145" s="6"/>
      <c r="L145" s="6"/>
      <c r="N145" s="6"/>
      <c r="O145" s="5"/>
      <c r="P145" s="5"/>
    </row>
    <row r="146" spans="6:14" ht="12.75">
      <c r="F146" s="3"/>
      <c r="G146" s="3"/>
      <c r="H146" s="3"/>
      <c r="I146" s="3"/>
      <c r="J146" s="6"/>
      <c r="K146" s="6"/>
      <c r="L146" s="6"/>
      <c r="N146" s="6"/>
    </row>
    <row r="147" spans="6:14" ht="12.75">
      <c r="F147" s="3"/>
      <c r="G147" s="3"/>
      <c r="H147" s="3"/>
      <c r="I147" s="3"/>
      <c r="J147" s="6"/>
      <c r="K147" s="6"/>
      <c r="L147" s="6"/>
      <c r="N147" s="6"/>
    </row>
    <row r="148" spans="6:14" ht="12.75">
      <c r="F148" s="3"/>
      <c r="G148" s="3"/>
      <c r="H148" s="3"/>
      <c r="I148" s="3"/>
      <c r="J148" s="6"/>
      <c r="K148" s="6"/>
      <c r="L148" s="6"/>
      <c r="N148" s="6"/>
    </row>
    <row r="149" spans="6:14" ht="12.75">
      <c r="F149" s="3"/>
      <c r="G149" s="3"/>
      <c r="H149" s="3"/>
      <c r="I149" s="3"/>
      <c r="J149" s="6"/>
      <c r="K149" s="6"/>
      <c r="L149" s="6"/>
      <c r="N149" s="6"/>
    </row>
    <row r="150" spans="6:14" ht="12.75">
      <c r="F150" s="3"/>
      <c r="G150" s="3"/>
      <c r="H150" s="3"/>
      <c r="I150" s="3"/>
      <c r="J150" s="6"/>
      <c r="K150" s="6"/>
      <c r="L150" s="6"/>
      <c r="N150" s="6"/>
    </row>
    <row r="151" spans="6:14" ht="12.75">
      <c r="F151" s="3"/>
      <c r="G151" s="3"/>
      <c r="H151" s="3"/>
      <c r="I151" s="3"/>
      <c r="J151" s="6"/>
      <c r="K151" s="6"/>
      <c r="L151" s="6"/>
      <c r="N151" s="6"/>
    </row>
    <row r="152" spans="6:14" ht="12.75">
      <c r="F152" s="3"/>
      <c r="G152" s="3"/>
      <c r="H152" s="3"/>
      <c r="I152" s="3"/>
      <c r="J152" s="6"/>
      <c r="K152" s="6"/>
      <c r="L152" s="6"/>
      <c r="N152" s="6"/>
    </row>
    <row r="153" spans="6:14" ht="12.75">
      <c r="F153" s="3"/>
      <c r="G153" s="3"/>
      <c r="H153" s="3"/>
      <c r="I153" s="3"/>
      <c r="J153" s="6"/>
      <c r="K153" s="6"/>
      <c r="L153" s="6"/>
      <c r="N153" s="6"/>
    </row>
    <row r="154" spans="6:14" ht="12.75">
      <c r="F154" s="3"/>
      <c r="G154" s="3"/>
      <c r="H154" s="3"/>
      <c r="I154" s="3"/>
      <c r="J154" s="6"/>
      <c r="K154" s="6"/>
      <c r="L154" s="6"/>
      <c r="N154" s="6"/>
    </row>
    <row r="155" spans="6:14" ht="12.75">
      <c r="F155" s="3"/>
      <c r="G155" s="3"/>
      <c r="H155" s="3"/>
      <c r="I155" s="3"/>
      <c r="J155" s="6"/>
      <c r="K155" s="6"/>
      <c r="L155" s="6"/>
      <c r="N155" s="6"/>
    </row>
    <row r="156" spans="6:14" ht="12.75">
      <c r="F156" s="3"/>
      <c r="G156" s="3"/>
      <c r="H156" s="3"/>
      <c r="I156" s="3"/>
      <c r="J156" s="6"/>
      <c r="K156" s="6"/>
      <c r="L156" s="6"/>
      <c r="N156" s="6"/>
    </row>
    <row r="157" spans="6:14" ht="12.75">
      <c r="F157" s="3"/>
      <c r="G157" s="3"/>
      <c r="H157" s="3"/>
      <c r="I157" s="3"/>
      <c r="J157" s="6"/>
      <c r="K157" s="6"/>
      <c r="L157" s="6"/>
      <c r="N157" s="6"/>
    </row>
    <row r="158" spans="6:14" ht="12.75">
      <c r="F158" s="3"/>
      <c r="G158" s="3"/>
      <c r="H158" s="3"/>
      <c r="I158" s="3"/>
      <c r="J158" s="6"/>
      <c r="K158" s="6"/>
      <c r="L158" s="6"/>
      <c r="N158" s="6"/>
    </row>
    <row r="159" spans="6:14" ht="12.75">
      <c r="F159" s="3"/>
      <c r="G159" s="3"/>
      <c r="H159" s="3"/>
      <c r="I159" s="3"/>
      <c r="J159" s="6"/>
      <c r="K159" s="6"/>
      <c r="L159" s="6"/>
      <c r="N159" s="6"/>
    </row>
    <row r="160" spans="6:14" ht="12.75">
      <c r="F160" s="3"/>
      <c r="G160" s="3"/>
      <c r="H160" s="3"/>
      <c r="I160" s="3"/>
      <c r="J160" s="6"/>
      <c r="K160" s="6"/>
      <c r="L160" s="6"/>
      <c r="N160" s="6"/>
    </row>
    <row r="161" spans="6:14" ht="12.75">
      <c r="F161" s="3"/>
      <c r="G161" s="3"/>
      <c r="H161" s="3"/>
      <c r="I161" s="3"/>
      <c r="J161" s="6"/>
      <c r="K161" s="6"/>
      <c r="L161" s="6"/>
      <c r="N161" s="6"/>
    </row>
    <row r="162" spans="6:14" ht="12.75">
      <c r="F162" s="3"/>
      <c r="G162" s="3"/>
      <c r="H162" s="3"/>
      <c r="I162" s="3"/>
      <c r="J162" s="6"/>
      <c r="K162" s="6"/>
      <c r="L162" s="6"/>
      <c r="N162" s="6"/>
    </row>
    <row r="163" spans="6:14" ht="12.75">
      <c r="F163" s="3"/>
      <c r="G163" s="3"/>
      <c r="H163" s="3"/>
      <c r="I163" s="3"/>
      <c r="J163" s="6"/>
      <c r="K163" s="6"/>
      <c r="L163" s="6"/>
      <c r="N163" s="6"/>
    </row>
    <row r="164" spans="6:14" ht="12.75">
      <c r="F164" s="3"/>
      <c r="G164" s="3"/>
      <c r="H164" s="3"/>
      <c r="I164" s="3"/>
      <c r="J164" s="6"/>
      <c r="K164" s="6"/>
      <c r="L164" s="6"/>
      <c r="N164" s="6"/>
    </row>
    <row r="165" spans="6:14" ht="12.75">
      <c r="F165" s="3"/>
      <c r="G165" s="3"/>
      <c r="H165" s="3"/>
      <c r="I165" s="3"/>
      <c r="J165" s="6"/>
      <c r="K165" s="6"/>
      <c r="L165" s="6"/>
      <c r="N165" s="6"/>
    </row>
    <row r="166" spans="6:14" ht="12.75">
      <c r="F166" s="3"/>
      <c r="G166" s="3"/>
      <c r="H166" s="3"/>
      <c r="I166" s="3"/>
      <c r="J166" s="6"/>
      <c r="K166" s="6"/>
      <c r="L166" s="6"/>
      <c r="N166" s="6"/>
    </row>
    <row r="167" spans="6:14" ht="12.75">
      <c r="F167" s="3"/>
      <c r="G167" s="3"/>
      <c r="H167" s="3"/>
      <c r="I167" s="3"/>
      <c r="J167" s="6"/>
      <c r="K167" s="6"/>
      <c r="L167" s="6"/>
      <c r="N167" s="6"/>
    </row>
    <row r="168" spans="6:14" ht="12.75">
      <c r="F168" s="3"/>
      <c r="G168" s="3"/>
      <c r="H168" s="3"/>
      <c r="I168" s="3"/>
      <c r="J168" s="6"/>
      <c r="K168" s="6"/>
      <c r="L168" s="6"/>
      <c r="N168" s="6"/>
    </row>
    <row r="169" spans="6:14" ht="12.75">
      <c r="F169" s="3"/>
      <c r="G169" s="3"/>
      <c r="H169" s="3"/>
      <c r="I169" s="3"/>
      <c r="J169" s="6"/>
      <c r="K169" s="6"/>
      <c r="L169" s="6"/>
      <c r="N169" s="6"/>
    </row>
    <row r="170" spans="6:14" ht="12.75">
      <c r="F170" s="3"/>
      <c r="G170" s="3"/>
      <c r="H170" s="3"/>
      <c r="I170" s="3"/>
      <c r="J170" s="6"/>
      <c r="K170" s="6"/>
      <c r="L170" s="6"/>
      <c r="N170" s="6"/>
    </row>
    <row r="171" spans="6:14" ht="12.75">
      <c r="F171" s="3"/>
      <c r="G171" s="3"/>
      <c r="H171" s="3"/>
      <c r="I171" s="3"/>
      <c r="J171" s="6"/>
      <c r="K171" s="6"/>
      <c r="L171" s="6"/>
      <c r="N171" s="6"/>
    </row>
    <row r="172" spans="6:14" ht="12.75">
      <c r="F172" s="3"/>
      <c r="G172" s="3"/>
      <c r="H172" s="3"/>
      <c r="I172" s="3"/>
      <c r="J172" s="6"/>
      <c r="K172" s="6"/>
      <c r="L172" s="6"/>
      <c r="N172" s="6"/>
    </row>
    <row r="173" spans="6:14" ht="12.75">
      <c r="F173" s="3"/>
      <c r="G173" s="3"/>
      <c r="H173" s="3"/>
      <c r="I173" s="3"/>
      <c r="J173" s="6"/>
      <c r="K173" s="6"/>
      <c r="L173" s="6"/>
      <c r="N173" s="6"/>
    </row>
    <row r="174" spans="6:14" ht="12.75">
      <c r="F174" s="3"/>
      <c r="G174" s="3"/>
      <c r="H174" s="3"/>
      <c r="I174" s="3"/>
      <c r="J174" s="6"/>
      <c r="K174" s="6"/>
      <c r="L174" s="6"/>
      <c r="N174" s="6"/>
    </row>
    <row r="175" spans="6:14" ht="12.75">
      <c r="F175" s="3"/>
      <c r="G175" s="3"/>
      <c r="H175" s="3"/>
      <c r="I175" s="3"/>
      <c r="J175" s="6"/>
      <c r="K175" s="6"/>
      <c r="L175" s="6"/>
      <c r="N175" s="6"/>
    </row>
    <row r="176" spans="6:14" ht="12.75">
      <c r="F176" s="3"/>
      <c r="G176" s="3"/>
      <c r="H176" s="3"/>
      <c r="I176" s="3"/>
      <c r="J176" s="6"/>
      <c r="K176" s="6"/>
      <c r="L176" s="6"/>
      <c r="N176" s="6"/>
    </row>
    <row r="177" spans="6:14" ht="12.75">
      <c r="F177" s="3"/>
      <c r="G177" s="3"/>
      <c r="H177" s="3"/>
      <c r="I177" s="3"/>
      <c r="J177" s="6"/>
      <c r="K177" s="6"/>
      <c r="L177" s="6"/>
      <c r="N177" s="6"/>
    </row>
    <row r="178" spans="6:14" ht="12.75">
      <c r="F178" s="3"/>
      <c r="G178" s="3"/>
      <c r="H178" s="3"/>
      <c r="I178" s="3"/>
      <c r="J178" s="6"/>
      <c r="K178" s="6"/>
      <c r="L178" s="6"/>
      <c r="N178" s="6"/>
    </row>
    <row r="179" spans="6:14" ht="12.75">
      <c r="F179" s="3"/>
      <c r="G179" s="3"/>
      <c r="H179" s="3"/>
      <c r="I179" s="3"/>
      <c r="J179" s="6"/>
      <c r="K179" s="6"/>
      <c r="L179" s="6"/>
      <c r="N179" s="6"/>
    </row>
    <row r="180" spans="6:14" ht="12.75">
      <c r="F180" s="3"/>
      <c r="G180" s="3"/>
      <c r="H180" s="3"/>
      <c r="I180" s="3"/>
      <c r="J180" s="6"/>
      <c r="K180" s="6"/>
      <c r="L180" s="6"/>
      <c r="N180" s="6"/>
    </row>
    <row r="181" spans="6:14" ht="12.75">
      <c r="F181" s="3"/>
      <c r="G181" s="3"/>
      <c r="H181" s="3"/>
      <c r="I181" s="3"/>
      <c r="J181" s="6"/>
      <c r="K181" s="6"/>
      <c r="L181" s="6"/>
      <c r="N181" s="6"/>
    </row>
    <row r="182" spans="6:14" ht="12.75">
      <c r="F182" s="3"/>
      <c r="G182" s="3"/>
      <c r="H182" s="3"/>
      <c r="I182" s="3"/>
      <c r="J182" s="6"/>
      <c r="K182" s="6"/>
      <c r="L182" s="6"/>
      <c r="N182" s="6"/>
    </row>
    <row r="183" spans="6:14" ht="12.75">
      <c r="F183" s="3"/>
      <c r="G183" s="3"/>
      <c r="H183" s="3"/>
      <c r="I183" s="3"/>
      <c r="J183" s="6"/>
      <c r="K183" s="6"/>
      <c r="L183" s="6"/>
      <c r="N183" s="6"/>
    </row>
    <row r="184" spans="6:14" ht="12.75">
      <c r="F184" s="3"/>
      <c r="G184" s="3"/>
      <c r="H184" s="3"/>
      <c r="I184" s="3"/>
      <c r="J184" s="6"/>
      <c r="K184" s="6"/>
      <c r="L184" s="6"/>
      <c r="N184" s="6"/>
    </row>
    <row r="185" spans="6:14" ht="12.75">
      <c r="F185" s="3"/>
      <c r="G185" s="3"/>
      <c r="H185" s="3"/>
      <c r="I185" s="3"/>
      <c r="J185" s="6"/>
      <c r="K185" s="6"/>
      <c r="L185" s="6"/>
      <c r="N185" s="6"/>
    </row>
    <row r="186" spans="6:14" ht="12.75">
      <c r="F186" s="3"/>
      <c r="G186" s="3"/>
      <c r="H186" s="3"/>
      <c r="I186" s="3"/>
      <c r="J186" s="6"/>
      <c r="K186" s="6"/>
      <c r="L186" s="6"/>
      <c r="N186" s="6"/>
    </row>
    <row r="187" spans="6:14" ht="12.75">
      <c r="F187" s="3"/>
      <c r="G187" s="3"/>
      <c r="H187" s="3"/>
      <c r="I187" s="3"/>
      <c r="J187" s="6"/>
      <c r="K187" s="6"/>
      <c r="L187" s="6"/>
      <c r="N187" s="6"/>
    </row>
    <row r="188" spans="6:14" ht="12.75">
      <c r="F188" s="3"/>
      <c r="G188" s="3"/>
      <c r="H188" s="3"/>
      <c r="I188" s="3"/>
      <c r="J188" s="6"/>
      <c r="K188" s="6"/>
      <c r="L188" s="6"/>
      <c r="N188" s="6"/>
    </row>
    <row r="189" spans="6:14" ht="12.75">
      <c r="F189" s="3"/>
      <c r="G189" s="3"/>
      <c r="H189" s="3"/>
      <c r="I189" s="3"/>
      <c r="N189" s="6"/>
    </row>
    <row r="190" spans="6:14" ht="12.75">
      <c r="F190" s="3"/>
      <c r="G190" s="3"/>
      <c r="H190" s="3"/>
      <c r="I190" s="3"/>
      <c r="N190" s="6"/>
    </row>
    <row r="191" spans="6:14" ht="12.75">
      <c r="F191" s="3"/>
      <c r="G191" s="3"/>
      <c r="H191" s="3"/>
      <c r="I191" s="3"/>
      <c r="N191" s="6"/>
    </row>
    <row r="192" spans="6:14" ht="12.75">
      <c r="F192" s="3"/>
      <c r="G192" s="3"/>
      <c r="H192" s="3"/>
      <c r="I192" s="3"/>
      <c r="N192" s="6"/>
    </row>
    <row r="193" spans="6:14" ht="12.75">
      <c r="F193" s="3"/>
      <c r="G193" s="3"/>
      <c r="H193" s="3"/>
      <c r="I193" s="3"/>
      <c r="N193" s="6"/>
    </row>
    <row r="194" spans="6:14" ht="12.75">
      <c r="F194" s="3"/>
      <c r="G194" s="3"/>
      <c r="H194" s="3"/>
      <c r="I194" s="3"/>
      <c r="N194" s="6"/>
    </row>
    <row r="195" spans="6:14" ht="12.75">
      <c r="F195" s="3"/>
      <c r="G195" s="3"/>
      <c r="H195" s="3"/>
      <c r="I195" s="3"/>
      <c r="N195" s="6"/>
    </row>
    <row r="196" spans="6:14" ht="12.75">
      <c r="F196" s="3"/>
      <c r="G196" s="3"/>
      <c r="H196" s="3"/>
      <c r="I196" s="3"/>
      <c r="N196" s="6"/>
    </row>
    <row r="197" spans="6:14" ht="12.75">
      <c r="F197" s="3"/>
      <c r="G197" s="3"/>
      <c r="H197" s="3"/>
      <c r="I197" s="3"/>
      <c r="N197" s="6"/>
    </row>
    <row r="198" spans="6:14" ht="12.75">
      <c r="F198" s="3"/>
      <c r="G198" s="3"/>
      <c r="H198" s="3"/>
      <c r="I198" s="3"/>
      <c r="N198" s="6"/>
    </row>
    <row r="199" spans="6:14" ht="12.75">
      <c r="F199" s="3"/>
      <c r="G199" s="3"/>
      <c r="H199" s="3"/>
      <c r="I199" s="3"/>
      <c r="N199" s="6"/>
    </row>
    <row r="200" spans="6:14" ht="12.75">
      <c r="F200" s="3"/>
      <c r="G200" s="3"/>
      <c r="H200" s="3"/>
      <c r="I200" s="3"/>
      <c r="N200" s="6"/>
    </row>
    <row r="201" spans="6:14" ht="12.75">
      <c r="F201" s="3"/>
      <c r="G201" s="3"/>
      <c r="H201" s="3"/>
      <c r="I201" s="3"/>
      <c r="N201" s="6"/>
    </row>
    <row r="202" spans="6:14" ht="12.75">
      <c r="F202" s="3"/>
      <c r="G202" s="3"/>
      <c r="H202" s="3"/>
      <c r="I202" s="3"/>
      <c r="N202" s="6"/>
    </row>
    <row r="203" spans="6:14" ht="12.75">
      <c r="F203" s="3"/>
      <c r="G203" s="3"/>
      <c r="H203" s="3"/>
      <c r="I203" s="3"/>
      <c r="N203" s="6"/>
    </row>
    <row r="204" spans="6:14" ht="12.75">
      <c r="F204" s="3"/>
      <c r="G204" s="3"/>
      <c r="H204" s="3"/>
      <c r="I204" s="3"/>
      <c r="N204" s="6"/>
    </row>
    <row r="205" spans="6:14" ht="12.75">
      <c r="F205" s="3"/>
      <c r="G205" s="3"/>
      <c r="H205" s="3"/>
      <c r="I205" s="3"/>
      <c r="N205" s="6"/>
    </row>
    <row r="206" spans="6:14" ht="12.75">
      <c r="F206" s="3"/>
      <c r="G206" s="3"/>
      <c r="H206" s="3"/>
      <c r="I206" s="3"/>
      <c r="N206" s="6"/>
    </row>
    <row r="207" spans="6:14" ht="12.75">
      <c r="F207" s="3"/>
      <c r="G207" s="3"/>
      <c r="H207" s="3"/>
      <c r="I207" s="3"/>
      <c r="N207" s="6"/>
    </row>
    <row r="208" spans="6:14" ht="12.75">
      <c r="F208" s="3"/>
      <c r="G208" s="3"/>
      <c r="H208" s="3"/>
      <c r="I208" s="3"/>
      <c r="N208" s="6"/>
    </row>
    <row r="209" spans="6:14" ht="12.75">
      <c r="F209" s="3"/>
      <c r="G209" s="3"/>
      <c r="H209" s="3"/>
      <c r="I209" s="3"/>
      <c r="N209" s="6"/>
    </row>
    <row r="210" spans="6:14" ht="12.75">
      <c r="F210" s="3"/>
      <c r="G210" s="3"/>
      <c r="H210" s="3"/>
      <c r="I210" s="3"/>
      <c r="N210" s="6"/>
    </row>
    <row r="211" spans="6:14" ht="12.75">
      <c r="F211" s="3"/>
      <c r="G211" s="3"/>
      <c r="H211" s="3"/>
      <c r="I211" s="3"/>
      <c r="N211" s="6"/>
    </row>
    <row r="212" spans="6:14" ht="12.75">
      <c r="F212" s="3"/>
      <c r="G212" s="3"/>
      <c r="H212" s="3"/>
      <c r="I212" s="3"/>
      <c r="N212" s="6"/>
    </row>
    <row r="213" spans="6:14" ht="12.75">
      <c r="F213" s="3"/>
      <c r="G213" s="3"/>
      <c r="H213" s="3"/>
      <c r="I213" s="3"/>
      <c r="N213" s="6"/>
    </row>
    <row r="214" spans="6:14" ht="12.75">
      <c r="F214" s="3"/>
      <c r="G214" s="3"/>
      <c r="H214" s="3"/>
      <c r="I214" s="3"/>
      <c r="N214" s="6"/>
    </row>
    <row r="215" spans="6:14" ht="12.75">
      <c r="F215" s="3"/>
      <c r="G215" s="3"/>
      <c r="H215" s="3"/>
      <c r="I215" s="3"/>
      <c r="N215" s="6"/>
    </row>
    <row r="216" spans="6:14" ht="12.75">
      <c r="F216" s="3"/>
      <c r="G216" s="3"/>
      <c r="H216" s="3"/>
      <c r="I216" s="3"/>
      <c r="N216" s="6"/>
    </row>
    <row r="217" spans="6:14" ht="12.75">
      <c r="F217" s="3"/>
      <c r="G217" s="3"/>
      <c r="H217" s="3"/>
      <c r="I217" s="3"/>
      <c r="N217" s="6"/>
    </row>
    <row r="218" spans="6:14" ht="12.75">
      <c r="F218" s="3"/>
      <c r="G218" s="3"/>
      <c r="H218" s="3"/>
      <c r="I218" s="3"/>
      <c r="N218" s="6"/>
    </row>
    <row r="219" spans="6:14" ht="12.75">
      <c r="F219" s="3"/>
      <c r="G219" s="3"/>
      <c r="H219" s="3"/>
      <c r="I219" s="3"/>
      <c r="N219" s="6"/>
    </row>
    <row r="220" spans="6:14" ht="12.75">
      <c r="F220" s="3"/>
      <c r="G220" s="3"/>
      <c r="H220" s="3"/>
      <c r="I220" s="3"/>
      <c r="N220" s="6"/>
    </row>
    <row r="221" spans="6:14" ht="12.75">
      <c r="F221" s="3"/>
      <c r="G221" s="3"/>
      <c r="H221" s="3"/>
      <c r="I221" s="3"/>
      <c r="N221" s="6"/>
    </row>
    <row r="222" spans="6:14" ht="12.75">
      <c r="F222" s="3"/>
      <c r="G222" s="3"/>
      <c r="H222" s="3"/>
      <c r="I222" s="3"/>
      <c r="N222" s="6"/>
    </row>
    <row r="223" spans="6:14" ht="12.75">
      <c r="F223" s="3"/>
      <c r="G223" s="3"/>
      <c r="H223" s="3"/>
      <c r="I223" s="3"/>
      <c r="N223" s="6"/>
    </row>
    <row r="224" spans="6:14" ht="12.75">
      <c r="F224" s="3"/>
      <c r="G224" s="3"/>
      <c r="H224" s="3"/>
      <c r="I224" s="3"/>
      <c r="N224" s="6"/>
    </row>
    <row r="225" spans="6:14" ht="12.75">
      <c r="F225" s="3"/>
      <c r="G225" s="3"/>
      <c r="H225" s="3"/>
      <c r="I225" s="3"/>
      <c r="N225" s="6"/>
    </row>
    <row r="226" spans="6:14" ht="12.75">
      <c r="F226" s="3"/>
      <c r="G226" s="3"/>
      <c r="H226" s="3"/>
      <c r="I226" s="3"/>
      <c r="N226" s="6"/>
    </row>
    <row r="227" spans="6:14" ht="12.75">
      <c r="F227" s="3"/>
      <c r="G227" s="3"/>
      <c r="H227" s="3"/>
      <c r="I227" s="3"/>
      <c r="N227" s="6"/>
    </row>
    <row r="228" spans="6:14" ht="12.75">
      <c r="F228" s="3"/>
      <c r="G228" s="3"/>
      <c r="H228" s="3"/>
      <c r="I228" s="3"/>
      <c r="N228" s="6"/>
    </row>
    <row r="229" spans="6:14" ht="12.75">
      <c r="F229" s="3"/>
      <c r="G229" s="3"/>
      <c r="H229" s="3"/>
      <c r="I229" s="3"/>
      <c r="N229" s="6"/>
    </row>
    <row r="230" spans="6:14" ht="12.75">
      <c r="F230" s="3"/>
      <c r="G230" s="3"/>
      <c r="H230" s="3"/>
      <c r="I230" s="3"/>
      <c r="N230" s="6"/>
    </row>
    <row r="231" spans="6:14" ht="12.75">
      <c r="F231" s="3"/>
      <c r="G231" s="3"/>
      <c r="H231" s="3"/>
      <c r="I231" s="3"/>
      <c r="N231" s="6"/>
    </row>
    <row r="232" spans="6:14" ht="12.75">
      <c r="F232" s="3"/>
      <c r="G232" s="3"/>
      <c r="H232" s="3"/>
      <c r="I232" s="3"/>
      <c r="N232" s="6"/>
    </row>
    <row r="233" spans="6:14" ht="12.75">
      <c r="F233" s="3"/>
      <c r="G233" s="3"/>
      <c r="H233" s="3"/>
      <c r="I233" s="3"/>
      <c r="N233" s="6"/>
    </row>
    <row r="234" spans="6:14" ht="12.75">
      <c r="F234" s="3"/>
      <c r="G234" s="3"/>
      <c r="H234" s="3"/>
      <c r="I234" s="3"/>
      <c r="N234" s="6"/>
    </row>
    <row r="235" spans="6:14" ht="12.75">
      <c r="F235" s="3"/>
      <c r="G235" s="3"/>
      <c r="H235" s="3"/>
      <c r="I235" s="3"/>
      <c r="N235" s="6"/>
    </row>
    <row r="236" spans="6:14" ht="12.75">
      <c r="F236" s="3"/>
      <c r="G236" s="3"/>
      <c r="H236" s="3"/>
      <c r="I236" s="3"/>
      <c r="N236" s="6"/>
    </row>
    <row r="237" spans="6:14" ht="12.75">
      <c r="F237" s="3"/>
      <c r="G237" s="3"/>
      <c r="H237" s="3"/>
      <c r="I237" s="3"/>
      <c r="N237" s="6"/>
    </row>
    <row r="238" spans="6:14" ht="12.75">
      <c r="F238" s="3"/>
      <c r="G238" s="3"/>
      <c r="H238" s="3"/>
      <c r="I238" s="3"/>
      <c r="N238" s="6"/>
    </row>
    <row r="239" spans="6:14" ht="12.75">
      <c r="F239" s="3"/>
      <c r="G239" s="3"/>
      <c r="H239" s="3"/>
      <c r="I239" s="3"/>
      <c r="N239" s="6"/>
    </row>
    <row r="240" spans="6:14" ht="12.75">
      <c r="F240" s="3"/>
      <c r="G240" s="3"/>
      <c r="H240" s="3"/>
      <c r="I240" s="3"/>
      <c r="N240" s="6"/>
    </row>
    <row r="241" spans="6:14" ht="12.75">
      <c r="F241" s="3"/>
      <c r="G241" s="3"/>
      <c r="H241" s="3"/>
      <c r="I241" s="3"/>
      <c r="N241" s="6"/>
    </row>
    <row r="242" spans="6:14" ht="12.75">
      <c r="F242" s="3"/>
      <c r="G242" s="3"/>
      <c r="H242" s="3"/>
      <c r="I242" s="3"/>
      <c r="N242" s="6"/>
    </row>
    <row r="243" spans="6:14" ht="12.75">
      <c r="F243" s="3"/>
      <c r="G243" s="3"/>
      <c r="H243" s="3"/>
      <c r="I243" s="3"/>
      <c r="N243" s="6"/>
    </row>
    <row r="244" spans="6:14" ht="12.75">
      <c r="F244" s="3"/>
      <c r="G244" s="3"/>
      <c r="H244" s="3"/>
      <c r="I244" s="3"/>
      <c r="N244" s="6"/>
    </row>
    <row r="245" spans="6:14" ht="12.75">
      <c r="F245" s="3"/>
      <c r="G245" s="3"/>
      <c r="H245" s="3"/>
      <c r="I245" s="3"/>
      <c r="N245" s="6"/>
    </row>
    <row r="246" spans="6:14" ht="12.75">
      <c r="F246" s="3"/>
      <c r="G246" s="3"/>
      <c r="H246" s="3"/>
      <c r="I246" s="3"/>
      <c r="N246" s="6"/>
    </row>
    <row r="247" spans="6:14" ht="12.75">
      <c r="F247" s="3"/>
      <c r="G247" s="3"/>
      <c r="H247" s="3"/>
      <c r="I247" s="3"/>
      <c r="N247" s="6"/>
    </row>
    <row r="248" spans="6:14" ht="12.75">
      <c r="F248" s="3"/>
      <c r="G248" s="3"/>
      <c r="H248" s="3"/>
      <c r="I248" s="3"/>
      <c r="N248" s="6"/>
    </row>
    <row r="249" spans="6:14" ht="12.75">
      <c r="F249" s="3"/>
      <c r="G249" s="3"/>
      <c r="H249" s="3"/>
      <c r="I249" s="3"/>
      <c r="N249" s="6"/>
    </row>
    <row r="250" spans="6:14" ht="12.75">
      <c r="F250" s="3"/>
      <c r="G250" s="3"/>
      <c r="H250" s="3"/>
      <c r="I250" s="3"/>
      <c r="N250" s="6"/>
    </row>
    <row r="251" spans="6:14" ht="12.75">
      <c r="F251" s="3"/>
      <c r="G251" s="3"/>
      <c r="H251" s="3"/>
      <c r="I251" s="3"/>
      <c r="N251" s="6"/>
    </row>
    <row r="252" spans="6:14" ht="12.75">
      <c r="F252" s="3"/>
      <c r="G252" s="3"/>
      <c r="H252" s="3"/>
      <c r="I252" s="3"/>
      <c r="N252" s="6"/>
    </row>
    <row r="253" spans="6:14" ht="12.75">
      <c r="F253" s="3"/>
      <c r="G253" s="3"/>
      <c r="H253" s="3"/>
      <c r="I253" s="3"/>
      <c r="N253" s="6"/>
    </row>
    <row r="254" spans="6:14" ht="12.75">
      <c r="F254" s="3"/>
      <c r="G254" s="3"/>
      <c r="H254" s="3"/>
      <c r="I254" s="3"/>
      <c r="N254" s="6"/>
    </row>
    <row r="255" spans="6:14" ht="12.75">
      <c r="F255" s="3"/>
      <c r="G255" s="3"/>
      <c r="H255" s="3"/>
      <c r="I255" s="3"/>
      <c r="N255" s="6"/>
    </row>
    <row r="256" spans="6:14" ht="12.75">
      <c r="F256" s="3"/>
      <c r="G256" s="3"/>
      <c r="H256" s="3"/>
      <c r="I256" s="3"/>
      <c r="N256" s="6"/>
    </row>
    <row r="257" spans="6:14" ht="12.75">
      <c r="F257" s="3"/>
      <c r="G257" s="3"/>
      <c r="H257" s="3"/>
      <c r="I257" s="3"/>
      <c r="N257" s="6"/>
    </row>
    <row r="258" spans="6:14" ht="12.75">
      <c r="F258" s="3"/>
      <c r="G258" s="3"/>
      <c r="H258" s="3"/>
      <c r="I258" s="3"/>
      <c r="N258" s="6"/>
    </row>
    <row r="259" spans="6:14" ht="12.75">
      <c r="F259" s="3"/>
      <c r="G259" s="3"/>
      <c r="H259" s="3"/>
      <c r="I259" s="3"/>
      <c r="N259" s="6"/>
    </row>
    <row r="260" spans="6:14" ht="12.75">
      <c r="F260" s="3"/>
      <c r="G260" s="3"/>
      <c r="H260" s="3"/>
      <c r="I260" s="3"/>
      <c r="N260" s="6"/>
    </row>
    <row r="261" spans="6:14" ht="12.75">
      <c r="F261" s="3"/>
      <c r="G261" s="3"/>
      <c r="H261" s="3"/>
      <c r="I261" s="3"/>
      <c r="N261" s="6"/>
    </row>
    <row r="262" spans="6:14" ht="12.75">
      <c r="F262" s="3"/>
      <c r="G262" s="3"/>
      <c r="H262" s="3"/>
      <c r="I262" s="3"/>
      <c r="N262" s="6"/>
    </row>
    <row r="263" spans="6:14" ht="12.75">
      <c r="F263" s="3"/>
      <c r="G263" s="3"/>
      <c r="H263" s="3"/>
      <c r="I263" s="3"/>
      <c r="N263" s="6"/>
    </row>
    <row r="264" spans="6:14" ht="12.75">
      <c r="F264" s="3"/>
      <c r="G264" s="3"/>
      <c r="H264" s="3"/>
      <c r="I264" s="3"/>
      <c r="N264" s="6"/>
    </row>
    <row r="265" spans="6:14" ht="12.75">
      <c r="F265" s="3"/>
      <c r="G265" s="3"/>
      <c r="H265" s="3"/>
      <c r="I265" s="3"/>
      <c r="N265" s="6"/>
    </row>
    <row r="266" spans="6:14" ht="12.75">
      <c r="F266" s="3"/>
      <c r="G266" s="3"/>
      <c r="H266" s="3"/>
      <c r="I266" s="3"/>
      <c r="N266" s="6"/>
    </row>
    <row r="267" spans="6:14" ht="12.75">
      <c r="F267" s="3"/>
      <c r="G267" s="3"/>
      <c r="H267" s="3"/>
      <c r="I267" s="3"/>
      <c r="N267" s="6"/>
    </row>
    <row r="268" spans="6:14" ht="12.75">
      <c r="F268" s="3"/>
      <c r="G268" s="3"/>
      <c r="H268" s="3"/>
      <c r="I268" s="3"/>
      <c r="N268" s="6"/>
    </row>
    <row r="269" spans="6:14" ht="12.75">
      <c r="F269" s="3"/>
      <c r="G269" s="3"/>
      <c r="H269" s="3"/>
      <c r="I269" s="3"/>
      <c r="N269" s="6"/>
    </row>
    <row r="270" spans="6:14" ht="12.75">
      <c r="F270" s="3"/>
      <c r="G270" s="3"/>
      <c r="H270" s="3"/>
      <c r="I270" s="3"/>
      <c r="N270" s="6"/>
    </row>
    <row r="271" spans="6:14" ht="12.75">
      <c r="F271" s="3"/>
      <c r="G271" s="3"/>
      <c r="H271" s="3"/>
      <c r="I271" s="3"/>
      <c r="N271" s="6"/>
    </row>
    <row r="272" spans="6:14" ht="12.75">
      <c r="F272" s="3"/>
      <c r="G272" s="3"/>
      <c r="H272" s="3"/>
      <c r="I272" s="3"/>
      <c r="N272" s="6"/>
    </row>
    <row r="273" spans="6:14" ht="12.75">
      <c r="F273" s="3"/>
      <c r="G273" s="3"/>
      <c r="H273" s="3"/>
      <c r="I273" s="3"/>
      <c r="N273" s="6"/>
    </row>
    <row r="274" spans="6:14" ht="12.75">
      <c r="F274" s="3"/>
      <c r="G274" s="3"/>
      <c r="H274" s="3"/>
      <c r="I274" s="3"/>
      <c r="N274" s="6"/>
    </row>
    <row r="275" spans="6:14" ht="12.75">
      <c r="F275" s="3"/>
      <c r="G275" s="3"/>
      <c r="H275" s="3"/>
      <c r="I275" s="3"/>
      <c r="N275" s="6"/>
    </row>
    <row r="276" spans="6:14" ht="12.75">
      <c r="F276" s="3"/>
      <c r="G276" s="3"/>
      <c r="H276" s="3"/>
      <c r="I276" s="3"/>
      <c r="N276" s="6"/>
    </row>
    <row r="277" spans="6:14" ht="12.75">
      <c r="F277" s="3"/>
      <c r="G277" s="3"/>
      <c r="H277" s="3"/>
      <c r="I277" s="3"/>
      <c r="N277" s="6"/>
    </row>
    <row r="278" spans="6:14" ht="12.75">
      <c r="F278" s="3"/>
      <c r="G278" s="3"/>
      <c r="H278" s="3"/>
      <c r="I278" s="3"/>
      <c r="N278" s="6"/>
    </row>
    <row r="279" spans="6:14" ht="12.75">
      <c r="F279" s="3"/>
      <c r="G279" s="3"/>
      <c r="H279" s="3"/>
      <c r="I279" s="3"/>
      <c r="N279" s="6"/>
    </row>
    <row r="280" spans="6:14" ht="12.75">
      <c r="F280" s="3"/>
      <c r="G280" s="3"/>
      <c r="H280" s="3"/>
      <c r="I280" s="3"/>
      <c r="N280" s="6"/>
    </row>
    <row r="281" spans="6:14" ht="12.75">
      <c r="F281" s="3"/>
      <c r="G281" s="3"/>
      <c r="H281" s="3"/>
      <c r="I281" s="3"/>
      <c r="N281" s="6"/>
    </row>
    <row r="282" spans="6:14" ht="12.75">
      <c r="F282" s="3"/>
      <c r="G282" s="3"/>
      <c r="H282" s="3"/>
      <c r="I282" s="3"/>
      <c r="N282" s="6"/>
    </row>
    <row r="283" spans="6:14" ht="12.75">
      <c r="F283" s="3"/>
      <c r="G283" s="3"/>
      <c r="H283" s="3"/>
      <c r="I283" s="3"/>
      <c r="N283" s="6"/>
    </row>
    <row r="284" spans="6:14" ht="12.75">
      <c r="F284" s="3"/>
      <c r="G284" s="3"/>
      <c r="H284" s="3"/>
      <c r="I284" s="3"/>
      <c r="N284" s="6"/>
    </row>
    <row r="285" spans="6:14" ht="12.75">
      <c r="F285" s="3"/>
      <c r="G285" s="3"/>
      <c r="H285" s="3"/>
      <c r="I285" s="3"/>
      <c r="N285" s="6"/>
    </row>
    <row r="286" spans="6:14" ht="12.75">
      <c r="F286" s="3"/>
      <c r="G286" s="3"/>
      <c r="H286" s="3"/>
      <c r="I286" s="3"/>
      <c r="N286" s="6"/>
    </row>
    <row r="287" spans="6:14" ht="12.75">
      <c r="F287" s="3"/>
      <c r="G287" s="3"/>
      <c r="H287" s="3"/>
      <c r="I287" s="3"/>
      <c r="N287" s="6"/>
    </row>
    <row r="288" spans="6:14" ht="12.75">
      <c r="F288" s="3"/>
      <c r="G288" s="3"/>
      <c r="H288" s="3"/>
      <c r="I288" s="3"/>
      <c r="N288" s="6"/>
    </row>
    <row r="289" spans="6:14" ht="12.75">
      <c r="F289" s="3"/>
      <c r="G289" s="3"/>
      <c r="H289" s="3"/>
      <c r="I289" s="3"/>
      <c r="N289" s="6"/>
    </row>
    <row r="290" spans="6:14" ht="12.75">
      <c r="F290" s="3"/>
      <c r="G290" s="3"/>
      <c r="H290" s="3"/>
      <c r="I290" s="3"/>
      <c r="N290" s="6"/>
    </row>
    <row r="291" spans="6:14" ht="12.75">
      <c r="F291" s="3"/>
      <c r="G291" s="3"/>
      <c r="H291" s="3"/>
      <c r="I291" s="3"/>
      <c r="N291" s="6"/>
    </row>
    <row r="292" spans="6:14" ht="12.75">
      <c r="F292" s="3"/>
      <c r="G292" s="3"/>
      <c r="H292" s="3"/>
      <c r="I292" s="3"/>
      <c r="N292" s="6"/>
    </row>
    <row r="293" spans="6:14" ht="12.75">
      <c r="F293" s="3"/>
      <c r="G293" s="3"/>
      <c r="H293" s="3"/>
      <c r="I293" s="3"/>
      <c r="N293" s="6"/>
    </row>
    <row r="294" spans="6:14" ht="12.75">
      <c r="F294" s="3"/>
      <c r="G294" s="3"/>
      <c r="H294" s="3"/>
      <c r="I294" s="3"/>
      <c r="N294" s="6"/>
    </row>
    <row r="295" spans="6:14" ht="12.75">
      <c r="F295" s="3"/>
      <c r="G295" s="3"/>
      <c r="H295" s="3"/>
      <c r="I295" s="3"/>
      <c r="N295" s="6"/>
    </row>
    <row r="296" spans="6:14" ht="12.75">
      <c r="F296" s="3"/>
      <c r="G296" s="3"/>
      <c r="H296" s="3"/>
      <c r="I296" s="3"/>
      <c r="N296" s="6"/>
    </row>
    <row r="297" spans="6:14" ht="12.75">
      <c r="F297" s="3"/>
      <c r="G297" s="3"/>
      <c r="H297" s="3"/>
      <c r="I297" s="3"/>
      <c r="N297" s="6"/>
    </row>
    <row r="298" spans="6:14" ht="12.75">
      <c r="F298" s="3"/>
      <c r="G298" s="3"/>
      <c r="H298" s="3"/>
      <c r="I298" s="3"/>
      <c r="N298" s="6"/>
    </row>
    <row r="299" spans="6:14" ht="12.75">
      <c r="F299" s="3"/>
      <c r="G299" s="3"/>
      <c r="H299" s="3"/>
      <c r="I299" s="3"/>
      <c r="N299" s="6"/>
    </row>
    <row r="300" spans="6:14" ht="12.75">
      <c r="F300" s="3"/>
      <c r="G300" s="3"/>
      <c r="H300" s="3"/>
      <c r="I300" s="3"/>
      <c r="N300" s="6"/>
    </row>
    <row r="301" spans="6:14" ht="12.75">
      <c r="F301" s="3"/>
      <c r="G301" s="3"/>
      <c r="H301" s="3"/>
      <c r="I301" s="3"/>
      <c r="N301" s="6"/>
    </row>
    <row r="302" spans="6:14" ht="12.75">
      <c r="F302" s="3"/>
      <c r="G302" s="3"/>
      <c r="H302" s="3"/>
      <c r="I302" s="3"/>
      <c r="N302" s="6"/>
    </row>
    <row r="303" spans="6:14" ht="12.75">
      <c r="F303" s="3"/>
      <c r="G303" s="3"/>
      <c r="H303" s="3"/>
      <c r="I303" s="3"/>
      <c r="N303" s="6"/>
    </row>
    <row r="304" spans="6:14" ht="12.75">
      <c r="F304" s="3"/>
      <c r="G304" s="3"/>
      <c r="H304" s="3"/>
      <c r="I304" s="3"/>
      <c r="N304" s="6"/>
    </row>
    <row r="305" spans="6:14" ht="12.75">
      <c r="F305" s="3"/>
      <c r="G305" s="3"/>
      <c r="H305" s="3"/>
      <c r="I305" s="3"/>
      <c r="N305" s="6"/>
    </row>
    <row r="306" spans="6:14" ht="12.75">
      <c r="F306" s="3"/>
      <c r="G306" s="3"/>
      <c r="H306" s="3"/>
      <c r="I306" s="3"/>
      <c r="N306" s="6"/>
    </row>
    <row r="307" spans="6:14" ht="12.75">
      <c r="F307" s="3"/>
      <c r="G307" s="3"/>
      <c r="H307" s="3"/>
      <c r="I307" s="3"/>
      <c r="N307" s="6"/>
    </row>
    <row r="308" spans="6:14" ht="12.75">
      <c r="F308" s="3"/>
      <c r="G308" s="3"/>
      <c r="H308" s="3"/>
      <c r="I308" s="3"/>
      <c r="N308" s="6"/>
    </row>
    <row r="309" spans="6:14" ht="12.75">
      <c r="F309" s="3"/>
      <c r="G309" s="3"/>
      <c r="H309" s="3"/>
      <c r="I309" s="3"/>
      <c r="N309" s="6"/>
    </row>
    <row r="310" spans="6:14" ht="12.75">
      <c r="F310" s="3"/>
      <c r="G310" s="3"/>
      <c r="H310" s="3"/>
      <c r="I310" s="3"/>
      <c r="N310" s="6"/>
    </row>
    <row r="311" spans="6:14" ht="12.75">
      <c r="F311" s="3"/>
      <c r="G311" s="3"/>
      <c r="H311" s="3"/>
      <c r="I311" s="3"/>
      <c r="N311" s="6"/>
    </row>
    <row r="312" spans="6:14" ht="12.75">
      <c r="F312" s="3"/>
      <c r="G312" s="3"/>
      <c r="H312" s="3"/>
      <c r="I312" s="3"/>
      <c r="N312" s="6"/>
    </row>
    <row r="313" spans="6:14" ht="12.75">
      <c r="F313" s="3"/>
      <c r="G313" s="3"/>
      <c r="H313" s="3"/>
      <c r="I313" s="3"/>
      <c r="N313" s="6"/>
    </row>
    <row r="314" spans="6:14" ht="12.75">
      <c r="F314" s="3"/>
      <c r="G314" s="3"/>
      <c r="H314" s="3"/>
      <c r="I314" s="3"/>
      <c r="N314" s="6"/>
    </row>
    <row r="315" spans="6:14" ht="12.75">
      <c r="F315" s="3"/>
      <c r="G315" s="3"/>
      <c r="H315" s="3"/>
      <c r="I315" s="3"/>
      <c r="N315" s="6"/>
    </row>
    <row r="316" spans="6:14" ht="12.75">
      <c r="F316" s="3"/>
      <c r="G316" s="3"/>
      <c r="H316" s="3"/>
      <c r="I316" s="3"/>
      <c r="N316" s="6"/>
    </row>
    <row r="317" spans="6:14" ht="12.75">
      <c r="F317" s="3"/>
      <c r="G317" s="3"/>
      <c r="H317" s="3"/>
      <c r="I317" s="3"/>
      <c r="N317" s="6"/>
    </row>
    <row r="318" spans="6:14" ht="12.75">
      <c r="F318" s="3"/>
      <c r="G318" s="3"/>
      <c r="H318" s="3"/>
      <c r="I318" s="3"/>
      <c r="N318" s="6"/>
    </row>
    <row r="319" spans="6:14" ht="12.75">
      <c r="F319" s="3"/>
      <c r="G319" s="3"/>
      <c r="H319" s="3"/>
      <c r="I319" s="3"/>
      <c r="N319" s="6"/>
    </row>
    <row r="320" spans="6:14" ht="12.75">
      <c r="F320" s="3"/>
      <c r="G320" s="3"/>
      <c r="H320" s="3"/>
      <c r="I320" s="3"/>
      <c r="N320" s="6"/>
    </row>
    <row r="321" spans="6:14" ht="12.75">
      <c r="F321" s="3"/>
      <c r="G321" s="3"/>
      <c r="H321" s="3"/>
      <c r="I321" s="3"/>
      <c r="N321" s="6"/>
    </row>
    <row r="322" spans="6:14" ht="12.75">
      <c r="F322" s="3"/>
      <c r="G322" s="3"/>
      <c r="H322" s="3"/>
      <c r="I322" s="3"/>
      <c r="N322" s="6"/>
    </row>
    <row r="323" spans="6:14" ht="12.75">
      <c r="F323" s="3"/>
      <c r="G323" s="3"/>
      <c r="H323" s="3"/>
      <c r="I323" s="3"/>
      <c r="N323" s="6"/>
    </row>
    <row r="324" spans="6:14" ht="12.75">
      <c r="F324" s="3"/>
      <c r="G324" s="3"/>
      <c r="H324" s="3"/>
      <c r="I324" s="3"/>
      <c r="N324" s="6"/>
    </row>
    <row r="325" spans="6:14" ht="12.75">
      <c r="F325" s="3"/>
      <c r="G325" s="3"/>
      <c r="H325" s="3"/>
      <c r="I325" s="3"/>
      <c r="N325" s="6"/>
    </row>
    <row r="326" spans="6:14" ht="12.75">
      <c r="F326" s="3"/>
      <c r="G326" s="3"/>
      <c r="H326" s="3"/>
      <c r="I326" s="3"/>
      <c r="N326" s="6"/>
    </row>
    <row r="327" spans="6:14" ht="12.75">
      <c r="F327" s="3"/>
      <c r="G327" s="3"/>
      <c r="H327" s="3"/>
      <c r="I327" s="3"/>
      <c r="N327" s="6"/>
    </row>
    <row r="328" spans="6:14" ht="12.75">
      <c r="F328" s="3"/>
      <c r="G328" s="3"/>
      <c r="H328" s="3"/>
      <c r="I328" s="3"/>
      <c r="N328" s="6"/>
    </row>
    <row r="329" spans="6:14" ht="12.75">
      <c r="F329" s="3"/>
      <c r="G329" s="3"/>
      <c r="H329" s="3"/>
      <c r="I329" s="3"/>
      <c r="N329" s="6"/>
    </row>
    <row r="330" spans="6:14" ht="12.75">
      <c r="F330" s="3"/>
      <c r="G330" s="3"/>
      <c r="H330" s="3"/>
      <c r="I330" s="3"/>
      <c r="N330" s="6"/>
    </row>
    <row r="331" spans="6:14" ht="12.75">
      <c r="F331" s="3"/>
      <c r="G331" s="3"/>
      <c r="H331" s="3"/>
      <c r="I331" s="3"/>
      <c r="N331" s="6"/>
    </row>
    <row r="332" spans="6:14" ht="12.75">
      <c r="F332" s="3"/>
      <c r="G332" s="3"/>
      <c r="H332" s="3"/>
      <c r="I332" s="3"/>
      <c r="N332" s="6"/>
    </row>
    <row r="333" spans="6:14" ht="12.75">
      <c r="F333" s="3"/>
      <c r="G333" s="3"/>
      <c r="H333" s="3"/>
      <c r="I333" s="3"/>
      <c r="N333" s="6"/>
    </row>
    <row r="334" spans="6:14" ht="12.75">
      <c r="F334" s="3"/>
      <c r="G334" s="3"/>
      <c r="H334" s="3"/>
      <c r="I334" s="3"/>
      <c r="N334" s="6"/>
    </row>
    <row r="335" spans="6:14" ht="12.75">
      <c r="F335" s="3"/>
      <c r="G335" s="3"/>
      <c r="H335" s="3"/>
      <c r="I335" s="3"/>
      <c r="N335" s="6"/>
    </row>
    <row r="336" spans="6:14" ht="12.75">
      <c r="F336" s="3"/>
      <c r="G336" s="3"/>
      <c r="H336" s="3"/>
      <c r="I336" s="3"/>
      <c r="N336" s="6"/>
    </row>
    <row r="337" spans="6:14" ht="12.75">
      <c r="F337" s="3"/>
      <c r="G337" s="3"/>
      <c r="H337" s="3"/>
      <c r="I337" s="3"/>
      <c r="N337" s="6"/>
    </row>
    <row r="338" spans="6:14" ht="12.75">
      <c r="F338" s="3"/>
      <c r="G338" s="3"/>
      <c r="H338" s="3"/>
      <c r="I338" s="3"/>
      <c r="N338" s="6"/>
    </row>
    <row r="339" spans="6:14" ht="12.75">
      <c r="F339" s="3"/>
      <c r="G339" s="3"/>
      <c r="H339" s="3"/>
      <c r="I339" s="3"/>
      <c r="N339" s="6"/>
    </row>
    <row r="340" spans="6:14" ht="12.75">
      <c r="F340" s="3"/>
      <c r="G340" s="3"/>
      <c r="H340" s="3"/>
      <c r="I340" s="3"/>
      <c r="N340" s="6"/>
    </row>
    <row r="341" spans="6:14" ht="12.75">
      <c r="F341" s="3"/>
      <c r="G341" s="3"/>
      <c r="H341" s="3"/>
      <c r="I341" s="3"/>
      <c r="N341" s="6"/>
    </row>
    <row r="342" spans="6:14" ht="12.75">
      <c r="F342" s="3"/>
      <c r="G342" s="3"/>
      <c r="H342" s="3"/>
      <c r="I342" s="3"/>
      <c r="N342" s="6"/>
    </row>
    <row r="343" spans="6:14" ht="12.75">
      <c r="F343" s="3"/>
      <c r="G343" s="3"/>
      <c r="H343" s="3"/>
      <c r="I343" s="3"/>
      <c r="N343" s="6"/>
    </row>
    <row r="344" spans="6:14" ht="12.75">
      <c r="F344" s="3"/>
      <c r="G344" s="3"/>
      <c r="H344" s="3"/>
      <c r="I344" s="3"/>
      <c r="N344" s="6"/>
    </row>
    <row r="345" spans="6:14" ht="12.75">
      <c r="F345" s="3"/>
      <c r="G345" s="3"/>
      <c r="H345" s="3"/>
      <c r="I345" s="3"/>
      <c r="N345" s="6"/>
    </row>
    <row r="346" spans="6:14" ht="12.75">
      <c r="F346" s="3"/>
      <c r="G346" s="3"/>
      <c r="H346" s="3"/>
      <c r="I346" s="3"/>
      <c r="N346" s="6"/>
    </row>
    <row r="347" spans="6:14" ht="12.75">
      <c r="F347" s="3"/>
      <c r="G347" s="3"/>
      <c r="H347" s="3"/>
      <c r="I347" s="3"/>
      <c r="N347" s="6"/>
    </row>
    <row r="348" spans="6:14" ht="12.75">
      <c r="F348" s="3"/>
      <c r="G348" s="3"/>
      <c r="H348" s="3"/>
      <c r="I348" s="3"/>
      <c r="N348" s="6"/>
    </row>
    <row r="349" spans="6:14" ht="12.75">
      <c r="F349" s="3"/>
      <c r="G349" s="3"/>
      <c r="H349" s="3"/>
      <c r="I349" s="3"/>
      <c r="N349" s="6"/>
    </row>
    <row r="350" spans="6:14" ht="12.75">
      <c r="F350" s="3"/>
      <c r="G350" s="3"/>
      <c r="H350" s="3"/>
      <c r="I350" s="3"/>
      <c r="N350" s="6"/>
    </row>
    <row r="351" spans="6:14" ht="12.75">
      <c r="F351" s="3"/>
      <c r="G351" s="3"/>
      <c r="H351" s="3"/>
      <c r="I351" s="3"/>
      <c r="N351" s="6"/>
    </row>
    <row r="352" spans="6:14" ht="12.75">
      <c r="F352" s="3"/>
      <c r="G352" s="3"/>
      <c r="H352" s="3"/>
      <c r="I352" s="3"/>
      <c r="N352" s="6"/>
    </row>
    <row r="353" spans="6:14" ht="12.75">
      <c r="F353" s="3"/>
      <c r="G353" s="3"/>
      <c r="H353" s="3"/>
      <c r="I353" s="3"/>
      <c r="N353" s="6"/>
    </row>
    <row r="354" spans="6:14" ht="12.75">
      <c r="F354" s="3"/>
      <c r="G354" s="3"/>
      <c r="H354" s="3"/>
      <c r="I354" s="3"/>
      <c r="N354" s="6"/>
    </row>
    <row r="355" spans="6:14" ht="12.75">
      <c r="F355" s="3"/>
      <c r="G355" s="3"/>
      <c r="H355" s="3"/>
      <c r="I355" s="3"/>
      <c r="N355" s="6"/>
    </row>
    <row r="356" spans="6:14" ht="12.75">
      <c r="F356" s="3"/>
      <c r="G356" s="3"/>
      <c r="H356" s="3"/>
      <c r="I356" s="3"/>
      <c r="N356" s="6"/>
    </row>
    <row r="357" spans="6:14" ht="12.75">
      <c r="F357" s="3"/>
      <c r="G357" s="3"/>
      <c r="H357" s="3"/>
      <c r="I357" s="3"/>
      <c r="N357" s="6"/>
    </row>
    <row r="358" spans="6:14" ht="12.75">
      <c r="F358" s="3"/>
      <c r="G358" s="3"/>
      <c r="H358" s="3"/>
      <c r="I358" s="3"/>
      <c r="N358" s="6"/>
    </row>
    <row r="359" spans="6:14" ht="12.75">
      <c r="F359" s="3"/>
      <c r="G359" s="3"/>
      <c r="H359" s="3"/>
      <c r="I359" s="3"/>
      <c r="N359" s="6"/>
    </row>
    <row r="360" spans="6:14" ht="12.75">
      <c r="F360" s="3"/>
      <c r="G360" s="3"/>
      <c r="H360" s="3"/>
      <c r="I360" s="3"/>
      <c r="N360" s="6"/>
    </row>
    <row r="361" spans="6:14" ht="12.75">
      <c r="F361" s="3"/>
      <c r="G361" s="3"/>
      <c r="H361" s="3"/>
      <c r="I361" s="3"/>
      <c r="N361" s="6"/>
    </row>
    <row r="362" spans="6:14" ht="12.75">
      <c r="F362" s="3"/>
      <c r="G362" s="3"/>
      <c r="H362" s="3"/>
      <c r="I362" s="3"/>
      <c r="N362" s="6"/>
    </row>
    <row r="363" spans="6:14" ht="12.75">
      <c r="F363" s="3"/>
      <c r="G363" s="3"/>
      <c r="H363" s="3"/>
      <c r="I363" s="3"/>
      <c r="N363" s="6"/>
    </row>
    <row r="364" spans="6:14" ht="12.75">
      <c r="F364" s="3"/>
      <c r="G364" s="3"/>
      <c r="H364" s="3"/>
      <c r="I364" s="3"/>
      <c r="N364" s="6"/>
    </row>
    <row r="365" spans="6:14" ht="12.75">
      <c r="F365" s="3"/>
      <c r="G365" s="3"/>
      <c r="H365" s="3"/>
      <c r="I365" s="3"/>
      <c r="N365" s="6"/>
    </row>
    <row r="366" spans="6:14" ht="12.75">
      <c r="F366" s="3"/>
      <c r="G366" s="3"/>
      <c r="H366" s="3"/>
      <c r="I366" s="3"/>
      <c r="N366" s="6"/>
    </row>
    <row r="367" spans="6:14" ht="12.75">
      <c r="F367" s="3"/>
      <c r="G367" s="3"/>
      <c r="H367" s="3"/>
      <c r="I367" s="3"/>
      <c r="N367" s="6"/>
    </row>
    <row r="368" spans="6:14" ht="12.75">
      <c r="F368" s="3"/>
      <c r="G368" s="3"/>
      <c r="H368" s="3"/>
      <c r="I368" s="3"/>
      <c r="N368" s="6"/>
    </row>
    <row r="369" spans="6:14" ht="12.75">
      <c r="F369" s="3"/>
      <c r="G369" s="3"/>
      <c r="H369" s="3"/>
      <c r="I369" s="3"/>
      <c r="N369" s="6"/>
    </row>
    <row r="370" spans="6:14" ht="12.75">
      <c r="F370" s="3"/>
      <c r="G370" s="3"/>
      <c r="H370" s="3"/>
      <c r="I370" s="3"/>
      <c r="N370" s="6"/>
    </row>
    <row r="371" spans="6:14" ht="12.75">
      <c r="F371" s="3"/>
      <c r="G371" s="3"/>
      <c r="H371" s="3"/>
      <c r="I371" s="3"/>
      <c r="N371" s="6"/>
    </row>
    <row r="372" spans="6:14" ht="12.75">
      <c r="F372" s="3"/>
      <c r="G372" s="3"/>
      <c r="H372" s="3"/>
      <c r="I372" s="3"/>
      <c r="N372" s="6"/>
    </row>
    <row r="373" spans="6:14" ht="12.75">
      <c r="F373" s="3"/>
      <c r="G373" s="3"/>
      <c r="H373" s="3"/>
      <c r="I373" s="3"/>
      <c r="N373" s="6"/>
    </row>
    <row r="374" spans="6:14" ht="12.75">
      <c r="F374" s="3"/>
      <c r="G374" s="3"/>
      <c r="H374" s="3"/>
      <c r="I374" s="3"/>
      <c r="N374" s="6"/>
    </row>
    <row r="375" spans="6:14" ht="12.75">
      <c r="F375" s="3"/>
      <c r="G375" s="3"/>
      <c r="H375" s="3"/>
      <c r="I375" s="3"/>
      <c r="N375" s="6"/>
    </row>
    <row r="376" spans="6:14" ht="12.75">
      <c r="F376" s="3"/>
      <c r="G376" s="3"/>
      <c r="H376" s="3"/>
      <c r="I376" s="3"/>
      <c r="N376" s="6"/>
    </row>
    <row r="377" spans="6:14" ht="12.75">
      <c r="F377" s="3"/>
      <c r="G377" s="3"/>
      <c r="H377" s="3"/>
      <c r="I377" s="3"/>
      <c r="N377" s="6"/>
    </row>
    <row r="378" spans="6:14" ht="12.75">
      <c r="F378" s="3"/>
      <c r="G378" s="3"/>
      <c r="H378" s="3"/>
      <c r="I378" s="3"/>
      <c r="N378" s="6"/>
    </row>
    <row r="379" spans="6:14" ht="12.75">
      <c r="F379" s="3"/>
      <c r="G379" s="3"/>
      <c r="H379" s="3"/>
      <c r="I379" s="3"/>
      <c r="N379" s="6"/>
    </row>
    <row r="380" spans="6:14" ht="12.75">
      <c r="F380" s="3"/>
      <c r="G380" s="3"/>
      <c r="H380" s="3"/>
      <c r="I380" s="3"/>
      <c r="N380" s="6"/>
    </row>
    <row r="381" spans="6:14" ht="12.75">
      <c r="F381" s="3"/>
      <c r="G381" s="3"/>
      <c r="H381" s="3"/>
      <c r="I381" s="3"/>
      <c r="N381" s="6"/>
    </row>
    <row r="382" spans="6:14" ht="12.75">
      <c r="F382" s="3"/>
      <c r="G382" s="3"/>
      <c r="H382" s="3"/>
      <c r="I382" s="3"/>
      <c r="N382" s="6"/>
    </row>
    <row r="383" spans="6:14" ht="12.75">
      <c r="F383" s="3"/>
      <c r="G383" s="3"/>
      <c r="H383" s="3"/>
      <c r="I383" s="3"/>
      <c r="N383" s="6"/>
    </row>
    <row r="384" spans="6:14" ht="12.75">
      <c r="F384" s="3"/>
      <c r="G384" s="3"/>
      <c r="H384" s="3"/>
      <c r="I384" s="3"/>
      <c r="N384" s="6"/>
    </row>
    <row r="385" spans="6:14" ht="12.75">
      <c r="F385" s="3"/>
      <c r="G385" s="3"/>
      <c r="H385" s="3"/>
      <c r="I385" s="3"/>
      <c r="N385" s="6"/>
    </row>
    <row r="386" spans="6:14" ht="12.75">
      <c r="F386" s="3"/>
      <c r="G386" s="3"/>
      <c r="H386" s="3"/>
      <c r="I386" s="3"/>
      <c r="N386" s="6"/>
    </row>
    <row r="387" spans="6:14" ht="12.75">
      <c r="F387" s="3"/>
      <c r="G387" s="3"/>
      <c r="H387" s="3"/>
      <c r="I387" s="3"/>
      <c r="N387" s="6"/>
    </row>
    <row r="388" spans="6:14" ht="12.75">
      <c r="F388" s="3"/>
      <c r="G388" s="3"/>
      <c r="H388" s="3"/>
      <c r="I388" s="3"/>
      <c r="N388" s="6"/>
    </row>
    <row r="389" spans="6:14" ht="12.75">
      <c r="F389" s="3"/>
      <c r="G389" s="3"/>
      <c r="H389" s="3"/>
      <c r="I389" s="3"/>
      <c r="N389" s="6"/>
    </row>
    <row r="390" spans="6:14" ht="12.75">
      <c r="F390" s="3"/>
      <c r="G390" s="3"/>
      <c r="H390" s="3"/>
      <c r="I390" s="3"/>
      <c r="N390" s="6"/>
    </row>
    <row r="391" spans="6:14" ht="12.75">
      <c r="F391" s="3"/>
      <c r="G391" s="3"/>
      <c r="H391" s="3"/>
      <c r="I391" s="3"/>
      <c r="N391" s="6"/>
    </row>
    <row r="392" spans="6:14" ht="12.75">
      <c r="F392" s="3"/>
      <c r="G392" s="3"/>
      <c r="H392" s="3"/>
      <c r="I392" s="3"/>
      <c r="N392" s="6"/>
    </row>
    <row r="393" spans="6:14" ht="12.75">
      <c r="F393" s="3"/>
      <c r="G393" s="3"/>
      <c r="H393" s="3"/>
      <c r="I393" s="3"/>
      <c r="N393" s="6"/>
    </row>
    <row r="394" spans="6:14" ht="12.75">
      <c r="F394" s="3"/>
      <c r="G394" s="3"/>
      <c r="H394" s="3"/>
      <c r="I394" s="3"/>
      <c r="N394" s="6"/>
    </row>
    <row r="395" spans="6:14" ht="12.75">
      <c r="F395" s="3"/>
      <c r="G395" s="3"/>
      <c r="H395" s="3"/>
      <c r="I395" s="3"/>
      <c r="N395" s="6"/>
    </row>
    <row r="396" spans="6:14" ht="12.75">
      <c r="F396" s="3"/>
      <c r="G396" s="3"/>
      <c r="H396" s="3"/>
      <c r="I396" s="3"/>
      <c r="N396" s="6"/>
    </row>
    <row r="397" spans="6:14" ht="12.75">
      <c r="F397" s="3"/>
      <c r="G397" s="3"/>
      <c r="H397" s="3"/>
      <c r="I397" s="3"/>
      <c r="N397" s="6"/>
    </row>
    <row r="398" spans="6:14" ht="12.75">
      <c r="F398" s="3"/>
      <c r="G398" s="3"/>
      <c r="H398" s="3"/>
      <c r="I398" s="3"/>
      <c r="N398" s="6"/>
    </row>
    <row r="399" spans="6:14" ht="12.75">
      <c r="F399" s="3"/>
      <c r="G399" s="3"/>
      <c r="H399" s="3"/>
      <c r="I399" s="3"/>
      <c r="N399" s="6"/>
    </row>
    <row r="400" spans="6:14" ht="12.75">
      <c r="F400" s="3"/>
      <c r="G400" s="3"/>
      <c r="H400" s="3"/>
      <c r="I400" s="3"/>
      <c r="N400" s="6"/>
    </row>
    <row r="401" spans="6:14" ht="12.75">
      <c r="F401" s="3"/>
      <c r="G401" s="3"/>
      <c r="H401" s="3"/>
      <c r="I401" s="3"/>
      <c r="N401" s="6"/>
    </row>
    <row r="402" spans="6:14" ht="12.75">
      <c r="F402" s="3"/>
      <c r="G402" s="3"/>
      <c r="H402" s="3"/>
      <c r="I402" s="3"/>
      <c r="N402" s="6"/>
    </row>
    <row r="403" spans="6:14" ht="12.75">
      <c r="F403" s="3"/>
      <c r="G403" s="3"/>
      <c r="H403" s="3"/>
      <c r="I403" s="3"/>
      <c r="N403" s="6"/>
    </row>
    <row r="404" spans="6:14" ht="12.75">
      <c r="F404" s="3"/>
      <c r="G404" s="3"/>
      <c r="H404" s="3"/>
      <c r="I404" s="3"/>
      <c r="N404" s="6"/>
    </row>
    <row r="405" spans="6:14" ht="12.75">
      <c r="F405" s="3"/>
      <c r="G405" s="3"/>
      <c r="H405" s="3"/>
      <c r="I405" s="3"/>
      <c r="N405" s="6"/>
    </row>
    <row r="406" spans="6:14" ht="12.75">
      <c r="F406" s="3"/>
      <c r="G406" s="3"/>
      <c r="H406" s="3"/>
      <c r="I406" s="3"/>
      <c r="N406" s="6"/>
    </row>
    <row r="407" spans="6:14" ht="12.75">
      <c r="F407" s="3"/>
      <c r="G407" s="3"/>
      <c r="H407" s="3"/>
      <c r="I407" s="3"/>
      <c r="N407" s="6"/>
    </row>
    <row r="408" spans="6:14" ht="12.75">
      <c r="F408" s="3"/>
      <c r="G408" s="3"/>
      <c r="H408" s="3"/>
      <c r="I408" s="3"/>
      <c r="N408" s="6"/>
    </row>
    <row r="409" spans="6:14" ht="12.75">
      <c r="F409" s="3"/>
      <c r="G409" s="3"/>
      <c r="H409" s="3"/>
      <c r="I409" s="3"/>
      <c r="N409" s="6"/>
    </row>
    <row r="410" spans="6:14" ht="12.75">
      <c r="F410" s="3"/>
      <c r="G410" s="3"/>
      <c r="H410" s="3"/>
      <c r="I410" s="3"/>
      <c r="N410" s="6"/>
    </row>
    <row r="411" spans="6:14" ht="12.75">
      <c r="F411" s="3"/>
      <c r="G411" s="3"/>
      <c r="H411" s="3"/>
      <c r="I411" s="3"/>
      <c r="N411" s="6"/>
    </row>
    <row r="412" spans="6:14" ht="12.75">
      <c r="F412" s="3"/>
      <c r="G412" s="3"/>
      <c r="H412" s="3"/>
      <c r="I412" s="3"/>
      <c r="N412" s="6"/>
    </row>
    <row r="413" spans="6:14" ht="12.75">
      <c r="F413" s="3"/>
      <c r="G413" s="3"/>
      <c r="H413" s="3"/>
      <c r="I413" s="3"/>
      <c r="N413" s="6"/>
    </row>
    <row r="414" spans="6:14" ht="12.75">
      <c r="F414" s="3"/>
      <c r="G414" s="3"/>
      <c r="H414" s="3"/>
      <c r="I414" s="3"/>
      <c r="N414" s="6"/>
    </row>
    <row r="415" spans="6:14" ht="12.75">
      <c r="F415" s="3"/>
      <c r="G415" s="3"/>
      <c r="H415" s="3"/>
      <c r="I415" s="3"/>
      <c r="N415" s="6"/>
    </row>
    <row r="416" spans="6:14" ht="12.75">
      <c r="F416" s="3"/>
      <c r="G416" s="3"/>
      <c r="H416" s="3"/>
      <c r="I416" s="3"/>
      <c r="N416" s="6"/>
    </row>
    <row r="417" spans="6:14" ht="12.75">
      <c r="F417" s="3"/>
      <c r="G417" s="3"/>
      <c r="H417" s="3"/>
      <c r="I417" s="3"/>
      <c r="N417" s="6"/>
    </row>
    <row r="418" spans="6:14" ht="12.75">
      <c r="F418" s="3"/>
      <c r="G418" s="3"/>
      <c r="H418" s="3"/>
      <c r="I418" s="3"/>
      <c r="N418" s="6"/>
    </row>
    <row r="419" spans="6:14" ht="12.75">
      <c r="F419" s="3"/>
      <c r="G419" s="3"/>
      <c r="H419" s="3"/>
      <c r="I419" s="3"/>
      <c r="N419" s="6"/>
    </row>
    <row r="420" spans="6:14" ht="12.75">
      <c r="F420" s="3"/>
      <c r="G420" s="3"/>
      <c r="H420" s="3"/>
      <c r="I420" s="3"/>
      <c r="N420" s="6"/>
    </row>
    <row r="421" spans="6:14" ht="12.75">
      <c r="F421" s="3"/>
      <c r="G421" s="3"/>
      <c r="H421" s="3"/>
      <c r="I421" s="3"/>
      <c r="N421" s="6"/>
    </row>
    <row r="422" spans="6:14" ht="12.75">
      <c r="F422" s="3"/>
      <c r="G422" s="3"/>
      <c r="H422" s="3"/>
      <c r="I422" s="3"/>
      <c r="N422" s="6"/>
    </row>
    <row r="423" spans="6:14" ht="12.75">
      <c r="F423" s="3"/>
      <c r="G423" s="3"/>
      <c r="H423" s="3"/>
      <c r="I423" s="3"/>
      <c r="N423" s="6"/>
    </row>
    <row r="424" spans="6:14" ht="12.75">
      <c r="F424" s="3"/>
      <c r="G424" s="3"/>
      <c r="H424" s="3"/>
      <c r="I424" s="3"/>
      <c r="N424" s="6"/>
    </row>
    <row r="425" spans="6:14" ht="12.75">
      <c r="F425" s="3"/>
      <c r="G425" s="3"/>
      <c r="H425" s="3"/>
      <c r="I425" s="3"/>
      <c r="N425" s="6"/>
    </row>
    <row r="426" spans="6:14" ht="12.75">
      <c r="F426" s="3"/>
      <c r="G426" s="3"/>
      <c r="H426" s="3"/>
      <c r="I426" s="3"/>
      <c r="N426" s="6"/>
    </row>
    <row r="427" spans="6:14" ht="12.75">
      <c r="F427" s="3"/>
      <c r="G427" s="3"/>
      <c r="H427" s="3"/>
      <c r="I427" s="3"/>
      <c r="N427" s="6"/>
    </row>
    <row r="428" spans="6:14" ht="12.75">
      <c r="F428" s="3"/>
      <c r="G428" s="3"/>
      <c r="H428" s="3"/>
      <c r="I428" s="3"/>
      <c r="N428" s="6"/>
    </row>
    <row r="429" spans="6:14" ht="12.75">
      <c r="F429" s="3"/>
      <c r="G429" s="3"/>
      <c r="H429" s="3"/>
      <c r="I429" s="3"/>
      <c r="N429" s="6"/>
    </row>
    <row r="430" spans="6:14" ht="12.75">
      <c r="F430" s="3"/>
      <c r="G430" s="3"/>
      <c r="H430" s="3"/>
      <c r="I430" s="3"/>
      <c r="N430" s="6"/>
    </row>
    <row r="431" spans="6:14" ht="12.75">
      <c r="F431" s="3"/>
      <c r="G431" s="3"/>
      <c r="H431" s="3"/>
      <c r="I431" s="3"/>
      <c r="N431" s="6"/>
    </row>
    <row r="432" spans="6:14" ht="12.75">
      <c r="F432" s="3"/>
      <c r="G432" s="3"/>
      <c r="H432" s="3"/>
      <c r="I432" s="3"/>
      <c r="N432" s="6"/>
    </row>
    <row r="433" spans="6:14" ht="12.75">
      <c r="F433" s="3"/>
      <c r="G433" s="3"/>
      <c r="H433" s="3"/>
      <c r="I433" s="3"/>
      <c r="N433" s="6"/>
    </row>
    <row r="434" spans="6:14" ht="12.75">
      <c r="F434" s="3"/>
      <c r="G434" s="3"/>
      <c r="H434" s="3"/>
      <c r="I434" s="3"/>
      <c r="N434" s="6"/>
    </row>
    <row r="435" spans="6:14" ht="12.75">
      <c r="F435" s="3"/>
      <c r="G435" s="3"/>
      <c r="H435" s="3"/>
      <c r="I435" s="3"/>
      <c r="N435" s="6"/>
    </row>
    <row r="436" spans="6:14" ht="12.75">
      <c r="F436" s="3"/>
      <c r="G436" s="3"/>
      <c r="H436" s="3"/>
      <c r="I436" s="3"/>
      <c r="N436" s="6"/>
    </row>
    <row r="437" spans="6:14" ht="12.75">
      <c r="F437" s="3"/>
      <c r="G437" s="3"/>
      <c r="H437" s="3"/>
      <c r="I437" s="3"/>
      <c r="N437" s="6"/>
    </row>
    <row r="438" spans="6:14" ht="12.75">
      <c r="F438" s="3"/>
      <c r="G438" s="3"/>
      <c r="H438" s="3"/>
      <c r="I438" s="3"/>
      <c r="N438" s="6"/>
    </row>
    <row r="439" spans="6:14" ht="12.75">
      <c r="F439" s="3"/>
      <c r="G439" s="3"/>
      <c r="H439" s="3"/>
      <c r="I439" s="3"/>
      <c r="N439" s="6"/>
    </row>
    <row r="440" spans="6:14" ht="12.75">
      <c r="F440" s="3"/>
      <c r="G440" s="3"/>
      <c r="H440" s="3"/>
      <c r="I440" s="3"/>
      <c r="N440" s="6"/>
    </row>
    <row r="441" spans="6:14" ht="12.75">
      <c r="F441" s="3"/>
      <c r="G441" s="3"/>
      <c r="H441" s="3"/>
      <c r="I441" s="3"/>
      <c r="N441" s="6"/>
    </row>
    <row r="442" spans="6:14" ht="12.75">
      <c r="F442" s="3"/>
      <c r="G442" s="3"/>
      <c r="H442" s="3"/>
      <c r="I442" s="3"/>
      <c r="N442" s="6"/>
    </row>
    <row r="443" spans="6:14" ht="12.75">
      <c r="F443" s="3"/>
      <c r="G443" s="3"/>
      <c r="H443" s="3"/>
      <c r="I443" s="3"/>
      <c r="N443" s="6"/>
    </row>
    <row r="444" spans="6:14" ht="12.75">
      <c r="F444" s="3"/>
      <c r="G444" s="3"/>
      <c r="H444" s="3"/>
      <c r="I444" s="3"/>
      <c r="N444" s="6"/>
    </row>
    <row r="445" spans="6:14" ht="12.75">
      <c r="F445" s="3"/>
      <c r="G445" s="3"/>
      <c r="H445" s="3"/>
      <c r="I445" s="3"/>
      <c r="N445" s="6"/>
    </row>
    <row r="446" spans="6:14" ht="12.75">
      <c r="F446" s="3"/>
      <c r="G446" s="3"/>
      <c r="H446" s="3"/>
      <c r="I446" s="3"/>
      <c r="N446" s="6"/>
    </row>
    <row r="447" spans="6:14" ht="12.75">
      <c r="F447" s="3"/>
      <c r="G447" s="3"/>
      <c r="H447" s="3"/>
      <c r="I447" s="3"/>
      <c r="N447" s="6"/>
    </row>
    <row r="448" spans="6:14" ht="12.75">
      <c r="F448" s="3"/>
      <c r="G448" s="3"/>
      <c r="H448" s="3"/>
      <c r="I448" s="3"/>
      <c r="N448" s="6"/>
    </row>
    <row r="449" spans="6:14" ht="12.75">
      <c r="F449" s="3"/>
      <c r="G449" s="3"/>
      <c r="H449" s="3"/>
      <c r="I449" s="3"/>
      <c r="N449" s="6"/>
    </row>
    <row r="450" spans="6:14" ht="12.75">
      <c r="F450" s="3"/>
      <c r="G450" s="3"/>
      <c r="H450" s="3"/>
      <c r="I450" s="3"/>
      <c r="N450" s="6"/>
    </row>
    <row r="451" spans="6:14" ht="12.75">
      <c r="F451" s="3"/>
      <c r="G451" s="3"/>
      <c r="H451" s="3"/>
      <c r="I451" s="3"/>
      <c r="N451" s="6"/>
    </row>
    <row r="452" spans="6:14" ht="12.75">
      <c r="F452" s="3"/>
      <c r="G452" s="3"/>
      <c r="H452" s="3"/>
      <c r="I452" s="3"/>
      <c r="N452" s="6"/>
    </row>
    <row r="453" spans="6:14" ht="12.75">
      <c r="F453" s="3"/>
      <c r="G453" s="3"/>
      <c r="H453" s="3"/>
      <c r="I453" s="3"/>
      <c r="N453" s="6"/>
    </row>
    <row r="454" spans="6:14" ht="12.75">
      <c r="F454" s="3"/>
      <c r="G454" s="3"/>
      <c r="H454" s="3"/>
      <c r="I454" s="3"/>
      <c r="N454" s="6"/>
    </row>
    <row r="455" spans="6:14" ht="12.75">
      <c r="F455" s="3"/>
      <c r="G455" s="3"/>
      <c r="H455" s="3"/>
      <c r="I455" s="3"/>
      <c r="N455" s="6"/>
    </row>
    <row r="456" spans="6:14" ht="12.75">
      <c r="F456" s="3"/>
      <c r="G456" s="3"/>
      <c r="H456" s="3"/>
      <c r="I456" s="3"/>
      <c r="N456" s="6"/>
    </row>
    <row r="457" spans="6:14" ht="12.75">
      <c r="F457" s="3"/>
      <c r="G457" s="3"/>
      <c r="H457" s="3"/>
      <c r="I457" s="3"/>
      <c r="N457" s="6"/>
    </row>
    <row r="458" spans="6:14" ht="12.75">
      <c r="F458" s="3"/>
      <c r="G458" s="3"/>
      <c r="H458" s="3"/>
      <c r="I458" s="3"/>
      <c r="N458" s="6"/>
    </row>
    <row r="459" spans="6:14" ht="12.75">
      <c r="F459" s="3"/>
      <c r="G459" s="3"/>
      <c r="H459" s="3"/>
      <c r="I459" s="3"/>
      <c r="N459" s="6"/>
    </row>
    <row r="460" spans="6:14" ht="12.75">
      <c r="F460" s="3"/>
      <c r="G460" s="3"/>
      <c r="H460" s="3"/>
      <c r="I460" s="3"/>
      <c r="N460" s="6"/>
    </row>
    <row r="461" spans="6:14" ht="12.75">
      <c r="F461" s="3"/>
      <c r="G461" s="3"/>
      <c r="H461" s="3"/>
      <c r="I461" s="3"/>
      <c r="N461" s="6"/>
    </row>
    <row r="462" spans="6:14" ht="12.75">
      <c r="F462" s="3"/>
      <c r="G462" s="3"/>
      <c r="H462" s="3"/>
      <c r="I462" s="3"/>
      <c r="N462" s="6"/>
    </row>
    <row r="463" spans="6:14" ht="12.75">
      <c r="F463" s="3"/>
      <c r="G463" s="3"/>
      <c r="H463" s="3"/>
      <c r="I463" s="3"/>
      <c r="N463" s="6"/>
    </row>
    <row r="464" spans="6:14" ht="12.75">
      <c r="F464" s="3"/>
      <c r="G464" s="3"/>
      <c r="H464" s="3"/>
      <c r="I464" s="3"/>
      <c r="N464" s="6"/>
    </row>
    <row r="465" spans="6:14" ht="12.75">
      <c r="F465" s="3"/>
      <c r="G465" s="3"/>
      <c r="H465" s="3"/>
      <c r="I465" s="3"/>
      <c r="N465" s="6"/>
    </row>
    <row r="466" spans="6:14" ht="12.75">
      <c r="F466" s="3"/>
      <c r="G466" s="3"/>
      <c r="H466" s="3"/>
      <c r="I466" s="3"/>
      <c r="N466" s="6"/>
    </row>
    <row r="467" spans="6:14" ht="12.75">
      <c r="F467" s="3"/>
      <c r="G467" s="3"/>
      <c r="H467" s="3"/>
      <c r="I467" s="3"/>
      <c r="N467" s="6"/>
    </row>
    <row r="468" spans="6:14" ht="12.75">
      <c r="F468" s="3"/>
      <c r="G468" s="3"/>
      <c r="H468" s="3"/>
      <c r="I468" s="3"/>
      <c r="N468" s="6"/>
    </row>
    <row r="469" spans="6:14" ht="12.75">
      <c r="F469" s="3"/>
      <c r="G469" s="3"/>
      <c r="H469" s="3"/>
      <c r="I469" s="3"/>
      <c r="N469" s="6"/>
    </row>
    <row r="470" spans="6:14" ht="12.75">
      <c r="F470" s="3"/>
      <c r="G470" s="3"/>
      <c r="H470" s="3"/>
      <c r="I470" s="3"/>
      <c r="N470" s="6"/>
    </row>
    <row r="471" spans="6:14" ht="12.75">
      <c r="F471" s="3"/>
      <c r="G471" s="3"/>
      <c r="H471" s="3"/>
      <c r="I471" s="3"/>
      <c r="N471" s="6"/>
    </row>
    <row r="472" spans="6:14" ht="12.75">
      <c r="F472" s="3"/>
      <c r="G472" s="3"/>
      <c r="H472" s="3"/>
      <c r="I472" s="3"/>
      <c r="N472" s="6"/>
    </row>
    <row r="473" spans="6:14" ht="12.75">
      <c r="F473" s="3"/>
      <c r="G473" s="3"/>
      <c r="H473" s="3"/>
      <c r="I473" s="3"/>
      <c r="N473" s="6"/>
    </row>
    <row r="474" spans="6:14" ht="12.75">
      <c r="F474" s="3"/>
      <c r="G474" s="3"/>
      <c r="H474" s="3"/>
      <c r="I474" s="3"/>
      <c r="N474" s="6"/>
    </row>
    <row r="475" spans="6:14" ht="12.75">
      <c r="F475" s="3"/>
      <c r="G475" s="3"/>
      <c r="H475" s="3"/>
      <c r="I475" s="3"/>
      <c r="N475" s="6"/>
    </row>
    <row r="476" spans="6:14" ht="12.75">
      <c r="F476" s="3"/>
      <c r="G476" s="3"/>
      <c r="H476" s="3"/>
      <c r="I476" s="3"/>
      <c r="N476" s="6"/>
    </row>
    <row r="477" spans="6:14" ht="12.75">
      <c r="F477" s="3"/>
      <c r="G477" s="3"/>
      <c r="H477" s="3"/>
      <c r="I477" s="3"/>
      <c r="N477" s="6"/>
    </row>
    <row r="478" spans="6:14" ht="12.75">
      <c r="F478" s="3"/>
      <c r="G478" s="3"/>
      <c r="H478" s="3"/>
      <c r="I478" s="3"/>
      <c r="N478" s="6"/>
    </row>
    <row r="479" spans="6:14" ht="12.75">
      <c r="F479" s="3"/>
      <c r="G479" s="3"/>
      <c r="H479" s="3"/>
      <c r="I479" s="3"/>
      <c r="N479" s="6"/>
    </row>
    <row r="480" spans="6:14" ht="12.75">
      <c r="F480" s="3"/>
      <c r="G480" s="3"/>
      <c r="H480" s="3"/>
      <c r="I480" s="3"/>
      <c r="N480" s="6"/>
    </row>
    <row r="481" spans="6:14" ht="12.75">
      <c r="F481" s="3"/>
      <c r="G481" s="3"/>
      <c r="H481" s="3"/>
      <c r="I481" s="3"/>
      <c r="N481" s="6"/>
    </row>
    <row r="482" spans="6:14" ht="12.75">
      <c r="F482" s="3"/>
      <c r="G482" s="3"/>
      <c r="H482" s="3"/>
      <c r="I482" s="3"/>
      <c r="N482" s="6"/>
    </row>
    <row r="483" spans="6:14" ht="12.75">
      <c r="F483" s="3"/>
      <c r="G483" s="3"/>
      <c r="H483" s="3"/>
      <c r="I483" s="3"/>
      <c r="N483" s="6"/>
    </row>
    <row r="484" spans="6:14" ht="12.75">
      <c r="F484" s="3"/>
      <c r="G484" s="3"/>
      <c r="H484" s="3"/>
      <c r="I484" s="3"/>
      <c r="N484" s="6"/>
    </row>
    <row r="485" spans="6:14" ht="12.75">
      <c r="F485" s="3"/>
      <c r="G485" s="3"/>
      <c r="H485" s="3"/>
      <c r="I485" s="3"/>
      <c r="N485" s="6"/>
    </row>
    <row r="486" spans="6:14" ht="12.75">
      <c r="F486" s="3"/>
      <c r="G486" s="3"/>
      <c r="H486" s="3"/>
      <c r="I486" s="3"/>
      <c r="N486" s="6"/>
    </row>
    <row r="487" spans="6:14" ht="12.75">
      <c r="F487" s="3"/>
      <c r="G487" s="3"/>
      <c r="H487" s="3"/>
      <c r="I487" s="3"/>
      <c r="N487" s="6"/>
    </row>
    <row r="488" spans="6:14" ht="12.75">
      <c r="F488" s="3"/>
      <c r="G488" s="3"/>
      <c r="H488" s="3"/>
      <c r="I488" s="3"/>
      <c r="N488" s="6"/>
    </row>
    <row r="489" spans="6:14" ht="12.75">
      <c r="F489" s="3"/>
      <c r="G489" s="3"/>
      <c r="H489" s="3"/>
      <c r="I489" s="3"/>
      <c r="N489" s="6"/>
    </row>
    <row r="490" spans="6:14" ht="12.75">
      <c r="F490" s="3"/>
      <c r="G490" s="3"/>
      <c r="H490" s="3"/>
      <c r="I490" s="3"/>
      <c r="N490" s="6"/>
    </row>
    <row r="491" spans="6:14" ht="12.75">
      <c r="F491" s="3"/>
      <c r="G491" s="3"/>
      <c r="H491" s="3"/>
      <c r="I491" s="3"/>
      <c r="N491" s="6"/>
    </row>
    <row r="492" spans="6:14" ht="12.75">
      <c r="F492" s="3"/>
      <c r="G492" s="3"/>
      <c r="H492" s="3"/>
      <c r="I492" s="3"/>
      <c r="N492" s="6"/>
    </row>
    <row r="493" spans="6:14" ht="12.75">
      <c r="F493" s="3"/>
      <c r="G493" s="3"/>
      <c r="H493" s="3"/>
      <c r="I493" s="3"/>
      <c r="N493" s="6"/>
    </row>
    <row r="494" spans="6:14" ht="12.75">
      <c r="F494" s="3"/>
      <c r="G494" s="3"/>
      <c r="H494" s="3"/>
      <c r="I494" s="3"/>
      <c r="N494" s="6"/>
    </row>
    <row r="495" spans="6:14" ht="12.75">
      <c r="F495" s="3"/>
      <c r="G495" s="3"/>
      <c r="H495" s="3"/>
      <c r="I495" s="3"/>
      <c r="N495" s="6"/>
    </row>
    <row r="496" spans="6:14" ht="12.75">
      <c r="F496" s="3"/>
      <c r="G496" s="3"/>
      <c r="H496" s="3"/>
      <c r="I496" s="3"/>
      <c r="N496" s="6"/>
    </row>
    <row r="497" spans="6:14" ht="12.75">
      <c r="F497" s="3"/>
      <c r="G497" s="3"/>
      <c r="H497" s="3"/>
      <c r="I497" s="3"/>
      <c r="N497" s="6"/>
    </row>
    <row r="498" spans="6:14" ht="12.75">
      <c r="F498" s="3"/>
      <c r="G498" s="3"/>
      <c r="H498" s="3"/>
      <c r="I498" s="3"/>
      <c r="N498" s="6"/>
    </row>
    <row r="499" spans="6:14" ht="12.75">
      <c r="F499" s="3"/>
      <c r="G499" s="3"/>
      <c r="H499" s="3"/>
      <c r="I499" s="3"/>
      <c r="N499" s="6"/>
    </row>
    <row r="500" spans="6:14" ht="12.75">
      <c r="F500" s="3"/>
      <c r="G500" s="3"/>
      <c r="H500" s="3"/>
      <c r="I500" s="3"/>
      <c r="N500" s="6"/>
    </row>
    <row r="501" spans="6:14" ht="12.75">
      <c r="F501" s="3"/>
      <c r="G501" s="3"/>
      <c r="H501" s="3"/>
      <c r="I501" s="3"/>
      <c r="N501" s="6"/>
    </row>
    <row r="502" spans="6:14" ht="12.75">
      <c r="F502" s="3"/>
      <c r="G502" s="3"/>
      <c r="H502" s="3"/>
      <c r="I502" s="3"/>
      <c r="N502" s="6"/>
    </row>
    <row r="503" spans="6:14" ht="12.75">
      <c r="F503" s="3"/>
      <c r="G503" s="3"/>
      <c r="H503" s="3"/>
      <c r="I503" s="3"/>
      <c r="N503" s="6"/>
    </row>
    <row r="504" spans="6:14" ht="12.75">
      <c r="F504" s="3"/>
      <c r="G504" s="3"/>
      <c r="H504" s="3"/>
      <c r="I504" s="3"/>
      <c r="N504" s="6"/>
    </row>
    <row r="505" spans="6:14" ht="12.75">
      <c r="F505" s="3"/>
      <c r="G505" s="3"/>
      <c r="H505" s="3"/>
      <c r="I505" s="3"/>
      <c r="N505" s="6"/>
    </row>
    <row r="506" spans="6:14" ht="12.75">
      <c r="F506" s="3"/>
      <c r="G506" s="3"/>
      <c r="H506" s="3"/>
      <c r="I506" s="3"/>
      <c r="N506" s="6"/>
    </row>
    <row r="507" spans="6:14" ht="12.75">
      <c r="F507" s="3"/>
      <c r="G507" s="3"/>
      <c r="H507" s="3"/>
      <c r="I507" s="3"/>
      <c r="N507" s="6"/>
    </row>
    <row r="508" spans="6:14" ht="12.75">
      <c r="F508" s="3"/>
      <c r="G508" s="3"/>
      <c r="H508" s="3"/>
      <c r="I508" s="3"/>
      <c r="N508" s="6"/>
    </row>
    <row r="509" spans="6:14" ht="12.75">
      <c r="F509" s="3"/>
      <c r="G509" s="3"/>
      <c r="H509" s="3"/>
      <c r="I509" s="3"/>
      <c r="N509" s="6"/>
    </row>
    <row r="510" spans="6:14" ht="12.75">
      <c r="F510" s="3"/>
      <c r="G510" s="3"/>
      <c r="H510" s="3"/>
      <c r="I510" s="3"/>
      <c r="N510" s="6"/>
    </row>
    <row r="511" spans="6:14" ht="12.75">
      <c r="F511" s="3"/>
      <c r="G511" s="3"/>
      <c r="H511" s="3"/>
      <c r="I511" s="3"/>
      <c r="N511" s="6"/>
    </row>
    <row r="512" spans="6:14" ht="12.75">
      <c r="F512" s="3"/>
      <c r="G512" s="3"/>
      <c r="H512" s="3"/>
      <c r="I512" s="3"/>
      <c r="N512" s="6"/>
    </row>
    <row r="513" spans="6:14" ht="12.75">
      <c r="F513" s="3"/>
      <c r="G513" s="3"/>
      <c r="H513" s="3"/>
      <c r="I513" s="3"/>
      <c r="N513" s="6"/>
    </row>
    <row r="514" spans="6:14" ht="12.75">
      <c r="F514" s="3"/>
      <c r="G514" s="3"/>
      <c r="H514" s="3"/>
      <c r="I514" s="3"/>
      <c r="N514" s="6"/>
    </row>
    <row r="515" spans="6:14" ht="12.75">
      <c r="F515" s="3"/>
      <c r="G515" s="3"/>
      <c r="H515" s="3"/>
      <c r="I515" s="3"/>
      <c r="N515" s="6"/>
    </row>
    <row r="516" spans="6:14" ht="12.75">
      <c r="F516" s="3"/>
      <c r="G516" s="3"/>
      <c r="H516" s="3"/>
      <c r="I516" s="3"/>
      <c r="N516" s="6"/>
    </row>
    <row r="517" spans="6:14" ht="12.75">
      <c r="F517" s="3"/>
      <c r="G517" s="3"/>
      <c r="H517" s="3"/>
      <c r="I517" s="3"/>
      <c r="N517" s="6"/>
    </row>
    <row r="518" spans="6:14" ht="12.75">
      <c r="F518" s="3"/>
      <c r="G518" s="3"/>
      <c r="H518" s="3"/>
      <c r="I518" s="3"/>
      <c r="N518" s="6"/>
    </row>
    <row r="519" spans="6:14" ht="12.75">
      <c r="F519" s="3"/>
      <c r="G519" s="3"/>
      <c r="H519" s="3"/>
      <c r="I519" s="3"/>
      <c r="N519" s="6"/>
    </row>
    <row r="520" spans="6:14" ht="12.75">
      <c r="F520" s="3"/>
      <c r="G520" s="3"/>
      <c r="H520" s="3"/>
      <c r="I520" s="3"/>
      <c r="N520" s="6"/>
    </row>
    <row r="521" spans="6:14" ht="12.75">
      <c r="F521" s="3"/>
      <c r="G521" s="3"/>
      <c r="H521" s="3"/>
      <c r="I521" s="3"/>
      <c r="N521" s="6"/>
    </row>
    <row r="522" spans="6:14" ht="12.75">
      <c r="F522" s="3"/>
      <c r="G522" s="3"/>
      <c r="H522" s="3"/>
      <c r="I522" s="3"/>
      <c r="N522" s="6"/>
    </row>
    <row r="523" spans="6:14" ht="12.75">
      <c r="F523" s="3"/>
      <c r="G523" s="3"/>
      <c r="H523" s="3"/>
      <c r="I523" s="3"/>
      <c r="N523" s="6"/>
    </row>
    <row r="524" spans="6:14" ht="12.75">
      <c r="F524" s="3"/>
      <c r="G524" s="3"/>
      <c r="H524" s="3"/>
      <c r="I524" s="3"/>
      <c r="N524" s="6"/>
    </row>
    <row r="525" spans="6:14" ht="12.75">
      <c r="F525" s="3"/>
      <c r="G525" s="3"/>
      <c r="H525" s="3"/>
      <c r="I525" s="3"/>
      <c r="N525" s="6"/>
    </row>
    <row r="526" spans="6:14" ht="12.75">
      <c r="F526" s="3"/>
      <c r="G526" s="3"/>
      <c r="H526" s="3"/>
      <c r="I526" s="3"/>
      <c r="N526" s="6"/>
    </row>
    <row r="527" spans="6:14" ht="12.75">
      <c r="F527" s="3"/>
      <c r="G527" s="3"/>
      <c r="H527" s="3"/>
      <c r="I527" s="3"/>
      <c r="N527" s="6"/>
    </row>
    <row r="528" spans="6:14" ht="12.75">
      <c r="F528" s="3"/>
      <c r="G528" s="3"/>
      <c r="H528" s="3"/>
      <c r="I528" s="3"/>
      <c r="N528" s="6"/>
    </row>
    <row r="529" spans="6:14" ht="12.75">
      <c r="F529" s="3"/>
      <c r="G529" s="3"/>
      <c r="H529" s="3"/>
      <c r="I529" s="3"/>
      <c r="N529" s="6"/>
    </row>
    <row r="530" spans="6:14" ht="12.75">
      <c r="F530" s="3"/>
      <c r="G530" s="3"/>
      <c r="H530" s="3"/>
      <c r="I530" s="3"/>
      <c r="N530" s="6"/>
    </row>
    <row r="531" spans="6:14" ht="12.75">
      <c r="F531" s="3"/>
      <c r="G531" s="3"/>
      <c r="H531" s="3"/>
      <c r="I531" s="3"/>
      <c r="N531" s="6"/>
    </row>
    <row r="532" spans="6:14" ht="12.75">
      <c r="F532" s="3"/>
      <c r="G532" s="3"/>
      <c r="H532" s="3"/>
      <c r="I532" s="3"/>
      <c r="N532" s="6"/>
    </row>
    <row r="533" spans="6:14" ht="12.75">
      <c r="F533" s="3"/>
      <c r="G533" s="3"/>
      <c r="H533" s="3"/>
      <c r="I533" s="3"/>
      <c r="N533" s="6"/>
    </row>
    <row r="534" spans="6:14" ht="12.75">
      <c r="F534" s="3"/>
      <c r="G534" s="3"/>
      <c r="H534" s="3"/>
      <c r="I534" s="3"/>
      <c r="N534" s="6"/>
    </row>
    <row r="535" spans="6:14" ht="12.75">
      <c r="F535" s="3"/>
      <c r="G535" s="3"/>
      <c r="H535" s="3"/>
      <c r="I535" s="3"/>
      <c r="N535" s="6"/>
    </row>
    <row r="536" spans="6:14" ht="12.75">
      <c r="F536" s="3"/>
      <c r="G536" s="3"/>
      <c r="H536" s="3"/>
      <c r="I536" s="3"/>
      <c r="N536" s="6"/>
    </row>
    <row r="537" spans="6:14" ht="12.75">
      <c r="F537" s="3"/>
      <c r="G537" s="3"/>
      <c r="H537" s="3"/>
      <c r="I537" s="3"/>
      <c r="N537" s="6"/>
    </row>
    <row r="538" spans="6:14" ht="12.75">
      <c r="F538" s="3"/>
      <c r="G538" s="3"/>
      <c r="H538" s="3"/>
      <c r="I538" s="3"/>
      <c r="N538" s="6"/>
    </row>
    <row r="539" spans="6:14" ht="12.75">
      <c r="F539" s="3"/>
      <c r="G539" s="3"/>
      <c r="H539" s="3"/>
      <c r="I539" s="3"/>
      <c r="N539" s="6"/>
    </row>
    <row r="540" spans="6:14" ht="12.75">
      <c r="F540" s="3"/>
      <c r="G540" s="3"/>
      <c r="H540" s="3"/>
      <c r="I540" s="3"/>
      <c r="N540" s="6"/>
    </row>
    <row r="541" spans="6:14" ht="12.75">
      <c r="F541" s="3"/>
      <c r="G541" s="3"/>
      <c r="H541" s="3"/>
      <c r="I541" s="3"/>
      <c r="N541" s="6"/>
    </row>
    <row r="542" spans="6:14" ht="12.75">
      <c r="F542" s="3"/>
      <c r="G542" s="3"/>
      <c r="H542" s="3"/>
      <c r="I542" s="3"/>
      <c r="N542" s="6"/>
    </row>
    <row r="543" spans="6:14" ht="12.75">
      <c r="F543" s="3"/>
      <c r="G543" s="3"/>
      <c r="H543" s="3"/>
      <c r="I543" s="3"/>
      <c r="N543" s="6"/>
    </row>
    <row r="544" spans="6:14" ht="12.75">
      <c r="F544" s="3"/>
      <c r="G544" s="3"/>
      <c r="H544" s="3"/>
      <c r="I544" s="3"/>
      <c r="N544" s="6"/>
    </row>
    <row r="545" spans="6:14" ht="12.75">
      <c r="F545" s="3"/>
      <c r="G545" s="3"/>
      <c r="H545" s="3"/>
      <c r="I545" s="3"/>
      <c r="N545" s="6"/>
    </row>
    <row r="546" spans="6:14" ht="12.75">
      <c r="F546" s="3"/>
      <c r="G546" s="3"/>
      <c r="H546" s="3"/>
      <c r="I546" s="3"/>
      <c r="N546" s="6"/>
    </row>
    <row r="547" spans="6:14" ht="12.75">
      <c r="F547" s="3"/>
      <c r="G547" s="3"/>
      <c r="H547" s="3"/>
      <c r="I547" s="3"/>
      <c r="N547" s="6"/>
    </row>
    <row r="548" spans="6:14" ht="12.75">
      <c r="F548" s="3"/>
      <c r="G548" s="3"/>
      <c r="H548" s="3"/>
      <c r="I548" s="3"/>
      <c r="N548" s="6"/>
    </row>
    <row r="549" spans="6:14" ht="12.75">
      <c r="F549" s="3"/>
      <c r="G549" s="3"/>
      <c r="H549" s="3"/>
      <c r="I549" s="3"/>
      <c r="N549" s="6"/>
    </row>
    <row r="550" spans="6:14" ht="12.75">
      <c r="F550" s="3"/>
      <c r="G550" s="3"/>
      <c r="H550" s="3"/>
      <c r="I550" s="3"/>
      <c r="N550" s="6"/>
    </row>
    <row r="551" spans="6:14" ht="12.75">
      <c r="F551" s="3"/>
      <c r="G551" s="3"/>
      <c r="H551" s="3"/>
      <c r="I551" s="3"/>
      <c r="N551" s="6"/>
    </row>
    <row r="552" spans="6:14" ht="12.75">
      <c r="F552" s="3"/>
      <c r="G552" s="3"/>
      <c r="H552" s="3"/>
      <c r="I552" s="3"/>
      <c r="N552" s="6"/>
    </row>
    <row r="553" spans="6:14" ht="12.75">
      <c r="F553" s="3"/>
      <c r="G553" s="3"/>
      <c r="H553" s="3"/>
      <c r="I553" s="3"/>
      <c r="N553" s="6"/>
    </row>
    <row r="554" spans="6:14" ht="12.75">
      <c r="F554" s="3"/>
      <c r="G554" s="3"/>
      <c r="H554" s="3"/>
      <c r="I554" s="3"/>
      <c r="N554" s="6"/>
    </row>
    <row r="555" spans="6:14" ht="12.75">
      <c r="F555" s="3"/>
      <c r="G555" s="3"/>
      <c r="H555" s="3"/>
      <c r="I555" s="3"/>
      <c r="N555" s="6"/>
    </row>
    <row r="556" spans="6:14" ht="12.75">
      <c r="F556" s="3"/>
      <c r="G556" s="3"/>
      <c r="H556" s="3"/>
      <c r="I556" s="3"/>
      <c r="N556" s="6"/>
    </row>
    <row r="557" spans="6:14" ht="12.75">
      <c r="F557" s="3"/>
      <c r="G557" s="3"/>
      <c r="H557" s="3"/>
      <c r="I557" s="3"/>
      <c r="N557" s="6"/>
    </row>
    <row r="558" spans="6:14" ht="12.75">
      <c r="F558" s="3"/>
      <c r="G558" s="3"/>
      <c r="H558" s="3"/>
      <c r="I558" s="3"/>
      <c r="N558" s="6"/>
    </row>
    <row r="559" spans="6:14" ht="12.75">
      <c r="F559" s="3"/>
      <c r="G559" s="3"/>
      <c r="H559" s="3"/>
      <c r="I559" s="3"/>
      <c r="N559" s="6"/>
    </row>
    <row r="560" spans="6:14" ht="12.75">
      <c r="F560" s="3"/>
      <c r="G560" s="3"/>
      <c r="H560" s="3"/>
      <c r="I560" s="3"/>
      <c r="N560" s="6"/>
    </row>
    <row r="561" spans="6:14" ht="12.75">
      <c r="F561" s="3"/>
      <c r="G561" s="3"/>
      <c r="H561" s="3"/>
      <c r="I561" s="3"/>
      <c r="N561" s="6"/>
    </row>
    <row r="562" spans="6:14" ht="12.75">
      <c r="F562" s="3"/>
      <c r="G562" s="3"/>
      <c r="H562" s="3"/>
      <c r="I562" s="3"/>
      <c r="N562" s="6"/>
    </row>
    <row r="563" spans="6:14" ht="12.75">
      <c r="F563" s="3"/>
      <c r="G563" s="3"/>
      <c r="H563" s="3"/>
      <c r="I563" s="3"/>
      <c r="N563" s="6"/>
    </row>
    <row r="564" spans="6:14" ht="12.75">
      <c r="F564" s="3"/>
      <c r="G564" s="3"/>
      <c r="H564" s="3"/>
      <c r="I564" s="3"/>
      <c r="N564" s="6"/>
    </row>
    <row r="565" spans="6:14" ht="12.75">
      <c r="F565" s="3"/>
      <c r="G565" s="3"/>
      <c r="H565" s="3"/>
      <c r="I565" s="3"/>
      <c r="N565" s="6"/>
    </row>
    <row r="566" spans="6:14" ht="12.75">
      <c r="F566" s="3"/>
      <c r="G566" s="3"/>
      <c r="H566" s="3"/>
      <c r="I566" s="3"/>
      <c r="N566" s="6"/>
    </row>
    <row r="567" spans="6:14" ht="12.75">
      <c r="F567" s="3"/>
      <c r="G567" s="3"/>
      <c r="H567" s="3"/>
      <c r="I567" s="3"/>
      <c r="N567" s="6"/>
    </row>
    <row r="568" spans="6:14" ht="12.75">
      <c r="F568" s="3"/>
      <c r="G568" s="3"/>
      <c r="H568" s="3"/>
      <c r="I568" s="3"/>
      <c r="N568" s="6"/>
    </row>
    <row r="569" spans="6:14" ht="12.75">
      <c r="F569" s="3"/>
      <c r="G569" s="3"/>
      <c r="H569" s="3"/>
      <c r="I569" s="3"/>
      <c r="N569" s="6"/>
    </row>
    <row r="570" spans="6:14" ht="12.75">
      <c r="F570" s="3"/>
      <c r="G570" s="3"/>
      <c r="H570" s="3"/>
      <c r="I570" s="3"/>
      <c r="N570" s="6"/>
    </row>
    <row r="571" spans="6:14" ht="12.75">
      <c r="F571" s="3"/>
      <c r="G571" s="3"/>
      <c r="H571" s="3"/>
      <c r="I571" s="3"/>
      <c r="N571" s="6"/>
    </row>
    <row r="572" spans="6:14" ht="12.75">
      <c r="F572" s="3"/>
      <c r="G572" s="3"/>
      <c r="H572" s="3"/>
      <c r="I572" s="3"/>
      <c r="N572" s="6"/>
    </row>
    <row r="573" spans="6:14" ht="12.75">
      <c r="F573" s="3"/>
      <c r="G573" s="3"/>
      <c r="H573" s="3"/>
      <c r="I573" s="3"/>
      <c r="N573" s="6"/>
    </row>
    <row r="574" spans="6:14" ht="12.75">
      <c r="F574" s="3"/>
      <c r="G574" s="3"/>
      <c r="H574" s="3"/>
      <c r="I574" s="3"/>
      <c r="N574" s="6"/>
    </row>
    <row r="575" spans="6:14" ht="12.75">
      <c r="F575" s="3"/>
      <c r="G575" s="3"/>
      <c r="H575" s="3"/>
      <c r="I575" s="3"/>
      <c r="N575" s="6"/>
    </row>
    <row r="576" spans="6:14" ht="12.75">
      <c r="F576" s="3"/>
      <c r="G576" s="3"/>
      <c r="H576" s="3"/>
      <c r="I576" s="3"/>
      <c r="N576" s="6"/>
    </row>
    <row r="577" spans="6:14" ht="12.75">
      <c r="F577" s="3"/>
      <c r="G577" s="3"/>
      <c r="H577" s="3"/>
      <c r="I577" s="3"/>
      <c r="N577" s="6"/>
    </row>
    <row r="578" spans="6:14" ht="12.75">
      <c r="F578" s="3"/>
      <c r="G578" s="3"/>
      <c r="H578" s="3"/>
      <c r="I578" s="3"/>
      <c r="N578" s="6"/>
    </row>
    <row r="579" spans="6:14" ht="12.75">
      <c r="F579" s="3"/>
      <c r="G579" s="3"/>
      <c r="H579" s="3"/>
      <c r="I579" s="3"/>
      <c r="N579" s="6"/>
    </row>
    <row r="580" spans="6:14" ht="12.75">
      <c r="F580" s="3"/>
      <c r="G580" s="3"/>
      <c r="H580" s="3"/>
      <c r="I580" s="3"/>
      <c r="N580" s="6"/>
    </row>
    <row r="581" spans="6:14" ht="12.75">
      <c r="F581" s="3"/>
      <c r="G581" s="3"/>
      <c r="H581" s="3"/>
      <c r="I581" s="3"/>
      <c r="N581" s="6"/>
    </row>
    <row r="582" spans="6:14" ht="12.75">
      <c r="F582" s="3"/>
      <c r="G582" s="3"/>
      <c r="H582" s="3"/>
      <c r="I582" s="3"/>
      <c r="N582" s="6"/>
    </row>
    <row r="583" spans="6:14" ht="12.75">
      <c r="F583" s="3"/>
      <c r="G583" s="3"/>
      <c r="H583" s="3"/>
      <c r="I583" s="3"/>
      <c r="N583" s="6"/>
    </row>
    <row r="584" spans="6:14" ht="12.75">
      <c r="F584" s="3"/>
      <c r="G584" s="3"/>
      <c r="H584" s="3"/>
      <c r="I584" s="3"/>
      <c r="N584" s="6"/>
    </row>
    <row r="585" spans="6:14" ht="12.75">
      <c r="F585" s="3"/>
      <c r="G585" s="3"/>
      <c r="H585" s="3"/>
      <c r="I585" s="3"/>
      <c r="N585" s="6"/>
    </row>
    <row r="586" spans="6:14" ht="12.75">
      <c r="F586" s="3"/>
      <c r="G586" s="3"/>
      <c r="H586" s="3"/>
      <c r="I586" s="3"/>
      <c r="N586" s="6"/>
    </row>
    <row r="587" spans="6:14" ht="12.75">
      <c r="F587" s="3"/>
      <c r="G587" s="3"/>
      <c r="H587" s="3"/>
      <c r="I587" s="3"/>
      <c r="N587" s="6"/>
    </row>
    <row r="588" spans="6:14" ht="12.75">
      <c r="F588" s="3"/>
      <c r="G588" s="3"/>
      <c r="H588" s="3"/>
      <c r="I588" s="3"/>
      <c r="N588" s="6"/>
    </row>
    <row r="589" spans="6:14" ht="12.75">
      <c r="F589" s="3"/>
      <c r="G589" s="3"/>
      <c r="H589" s="3"/>
      <c r="I589" s="3"/>
      <c r="N589" s="6"/>
    </row>
    <row r="590" spans="6:14" ht="12.75">
      <c r="F590" s="3"/>
      <c r="G590" s="3"/>
      <c r="H590" s="3"/>
      <c r="I590" s="3"/>
      <c r="N590" s="6"/>
    </row>
    <row r="591" spans="6:14" ht="12.75">
      <c r="F591" s="3"/>
      <c r="G591" s="3"/>
      <c r="H591" s="3"/>
      <c r="I591" s="3"/>
      <c r="N591" s="6"/>
    </row>
    <row r="592" spans="6:14" ht="12.75">
      <c r="F592" s="3"/>
      <c r="G592" s="3"/>
      <c r="H592" s="3"/>
      <c r="I592" s="3"/>
      <c r="N592" s="6"/>
    </row>
    <row r="593" spans="6:14" ht="12.75">
      <c r="F593" s="3"/>
      <c r="G593" s="3"/>
      <c r="H593" s="3"/>
      <c r="I593" s="3"/>
      <c r="N593" s="6"/>
    </row>
    <row r="594" spans="6:14" ht="12.75">
      <c r="F594" s="3"/>
      <c r="G594" s="3"/>
      <c r="H594" s="3"/>
      <c r="I594" s="3"/>
      <c r="N594" s="6"/>
    </row>
    <row r="595" spans="6:14" ht="12.75">
      <c r="F595" s="3"/>
      <c r="G595" s="3"/>
      <c r="H595" s="3"/>
      <c r="I595" s="3"/>
      <c r="N595" s="6"/>
    </row>
    <row r="596" spans="6:14" ht="12.75">
      <c r="F596" s="3"/>
      <c r="G596" s="3"/>
      <c r="H596" s="3"/>
      <c r="I596" s="3"/>
      <c r="N596" s="6"/>
    </row>
    <row r="597" spans="6:14" ht="12.75">
      <c r="F597" s="3"/>
      <c r="G597" s="3"/>
      <c r="H597" s="3"/>
      <c r="I597" s="3"/>
      <c r="N597" s="6"/>
    </row>
    <row r="598" spans="6:14" ht="12.75">
      <c r="F598" s="3"/>
      <c r="G598" s="3"/>
      <c r="H598" s="3"/>
      <c r="I598" s="3"/>
      <c r="N598" s="6"/>
    </row>
    <row r="599" spans="6:14" ht="12.75">
      <c r="F599" s="3"/>
      <c r="G599" s="3"/>
      <c r="H599" s="3"/>
      <c r="I599" s="3"/>
      <c r="N599" s="6"/>
    </row>
    <row r="600" spans="6:14" ht="12.75">
      <c r="F600" s="3"/>
      <c r="G600" s="3"/>
      <c r="H600" s="3"/>
      <c r="I600" s="3"/>
      <c r="N600" s="6"/>
    </row>
    <row r="601" spans="6:14" ht="12.75">
      <c r="F601" s="3"/>
      <c r="G601" s="3"/>
      <c r="H601" s="3"/>
      <c r="I601" s="3"/>
      <c r="N601" s="6"/>
    </row>
    <row r="602" spans="6:14" ht="12.75">
      <c r="F602" s="3"/>
      <c r="G602" s="3"/>
      <c r="H602" s="3"/>
      <c r="I602" s="3"/>
      <c r="N602" s="6"/>
    </row>
    <row r="603" spans="6:14" ht="12.75">
      <c r="F603" s="3"/>
      <c r="G603" s="3"/>
      <c r="H603" s="3"/>
      <c r="I603" s="3"/>
      <c r="N603" s="6"/>
    </row>
    <row r="604" spans="6:14" ht="12.75">
      <c r="F604" s="3"/>
      <c r="G604" s="3"/>
      <c r="H604" s="3"/>
      <c r="I604" s="3"/>
      <c r="N604" s="6"/>
    </row>
    <row r="605" spans="6:14" ht="12.75">
      <c r="F605" s="3"/>
      <c r="G605" s="3"/>
      <c r="H605" s="3"/>
      <c r="I605" s="3"/>
      <c r="N605" s="6"/>
    </row>
    <row r="606" spans="6:14" ht="12.75">
      <c r="F606" s="3"/>
      <c r="G606" s="3"/>
      <c r="H606" s="3"/>
      <c r="I606" s="3"/>
      <c r="N606" s="6"/>
    </row>
    <row r="607" spans="6:14" ht="12.75">
      <c r="F607" s="3"/>
      <c r="G607" s="3"/>
      <c r="H607" s="3"/>
      <c r="I607" s="3"/>
      <c r="N607" s="6"/>
    </row>
    <row r="608" spans="6:14" ht="12.75">
      <c r="F608" s="3"/>
      <c r="G608" s="3"/>
      <c r="H608" s="3"/>
      <c r="I608" s="3"/>
      <c r="N608" s="6"/>
    </row>
    <row r="609" spans="6:14" ht="12.75">
      <c r="F609" s="3"/>
      <c r="G609" s="3"/>
      <c r="H609" s="3"/>
      <c r="I609" s="3"/>
      <c r="N609" s="6"/>
    </row>
    <row r="610" spans="6:14" ht="12.75">
      <c r="F610" s="3"/>
      <c r="G610" s="3"/>
      <c r="H610" s="3"/>
      <c r="I610" s="3"/>
      <c r="N610" s="6"/>
    </row>
    <row r="611" spans="6:14" ht="12.75">
      <c r="F611" s="3"/>
      <c r="G611" s="3"/>
      <c r="H611" s="3"/>
      <c r="I611" s="3"/>
      <c r="N611" s="6"/>
    </row>
    <row r="612" spans="6:14" ht="12.75">
      <c r="F612" s="3"/>
      <c r="G612" s="3"/>
      <c r="H612" s="3"/>
      <c r="I612" s="3"/>
      <c r="N612" s="6"/>
    </row>
    <row r="613" spans="6:14" ht="12.75">
      <c r="F613" s="3"/>
      <c r="G613" s="3"/>
      <c r="H613" s="3"/>
      <c r="I613" s="3"/>
      <c r="N613" s="6"/>
    </row>
    <row r="614" spans="6:14" ht="12.75">
      <c r="F614" s="3"/>
      <c r="G614" s="3"/>
      <c r="H614" s="3"/>
      <c r="I614" s="3"/>
      <c r="N614" s="6"/>
    </row>
    <row r="615" spans="6:14" ht="12.75">
      <c r="F615" s="3"/>
      <c r="G615" s="3"/>
      <c r="H615" s="3"/>
      <c r="I615" s="3"/>
      <c r="N615" s="6"/>
    </row>
    <row r="616" spans="6:14" ht="12.75">
      <c r="F616" s="3"/>
      <c r="G616" s="3"/>
      <c r="H616" s="3"/>
      <c r="I616" s="3"/>
      <c r="N616" s="6"/>
    </row>
    <row r="617" spans="6:14" ht="12.75">
      <c r="F617" s="3"/>
      <c r="G617" s="3"/>
      <c r="H617" s="3"/>
      <c r="I617" s="3"/>
      <c r="N617" s="6"/>
    </row>
    <row r="618" spans="6:14" ht="12.75">
      <c r="F618" s="3"/>
      <c r="G618" s="3"/>
      <c r="H618" s="3"/>
      <c r="I618" s="3"/>
      <c r="N618" s="6"/>
    </row>
    <row r="619" spans="6:14" ht="12.75">
      <c r="F619" s="3"/>
      <c r="G619" s="3"/>
      <c r="H619" s="3"/>
      <c r="I619" s="3"/>
      <c r="N619" s="6"/>
    </row>
    <row r="620" spans="6:14" ht="12.75">
      <c r="F620" s="3"/>
      <c r="G620" s="3"/>
      <c r="H620" s="3"/>
      <c r="I620" s="3"/>
      <c r="N620" s="6"/>
    </row>
    <row r="621" spans="6:14" ht="12.75">
      <c r="F621" s="3"/>
      <c r="G621" s="3"/>
      <c r="H621" s="3"/>
      <c r="I621" s="3"/>
      <c r="N621" s="6"/>
    </row>
    <row r="622" spans="6:14" ht="12.75">
      <c r="F622" s="3"/>
      <c r="G622" s="3"/>
      <c r="H622" s="3"/>
      <c r="I622" s="3"/>
      <c r="N622" s="6"/>
    </row>
    <row r="623" spans="6:14" ht="12.75">
      <c r="F623" s="3"/>
      <c r="G623" s="3"/>
      <c r="H623" s="3"/>
      <c r="I623" s="3"/>
      <c r="N623" s="6"/>
    </row>
    <row r="624" spans="6:14" ht="12.75">
      <c r="F624" s="3"/>
      <c r="G624" s="3"/>
      <c r="H624" s="3"/>
      <c r="I624" s="3"/>
      <c r="N624" s="6"/>
    </row>
    <row r="625" spans="6:14" ht="12.75">
      <c r="F625" s="3"/>
      <c r="G625" s="3"/>
      <c r="H625" s="3"/>
      <c r="I625" s="3"/>
      <c r="N625" s="6"/>
    </row>
    <row r="626" spans="6:14" ht="12.75">
      <c r="F626" s="3"/>
      <c r="G626" s="3"/>
      <c r="H626" s="3"/>
      <c r="I626" s="3"/>
      <c r="N626" s="6"/>
    </row>
    <row r="627" spans="6:14" ht="12.75">
      <c r="F627" s="3"/>
      <c r="G627" s="3"/>
      <c r="H627" s="3"/>
      <c r="I627" s="3"/>
      <c r="N627" s="6"/>
    </row>
    <row r="628" spans="6:14" ht="12.75">
      <c r="F628" s="3"/>
      <c r="G628" s="3"/>
      <c r="H628" s="3"/>
      <c r="I628" s="3"/>
      <c r="N628" s="6"/>
    </row>
    <row r="629" spans="6:14" ht="12.75">
      <c r="F629" s="3"/>
      <c r="G629" s="3"/>
      <c r="H629" s="3"/>
      <c r="I629" s="3"/>
      <c r="N629" s="6"/>
    </row>
    <row r="630" spans="6:14" ht="12.75">
      <c r="F630" s="3"/>
      <c r="G630" s="3"/>
      <c r="H630" s="3"/>
      <c r="I630" s="3"/>
      <c r="N630" s="6"/>
    </row>
    <row r="631" spans="6:14" ht="12.75">
      <c r="F631" s="3"/>
      <c r="G631" s="3"/>
      <c r="H631" s="3"/>
      <c r="I631" s="3"/>
      <c r="N631" s="6"/>
    </row>
    <row r="632" spans="6:14" ht="12.75">
      <c r="F632" s="3"/>
      <c r="G632" s="3"/>
      <c r="H632" s="3"/>
      <c r="I632" s="3"/>
      <c r="N632" s="6"/>
    </row>
    <row r="633" spans="6:14" ht="12.75">
      <c r="F633" s="3"/>
      <c r="G633" s="3"/>
      <c r="H633" s="3"/>
      <c r="I633" s="3"/>
      <c r="N633" s="6"/>
    </row>
    <row r="634" spans="6:14" ht="12.75">
      <c r="F634" s="3"/>
      <c r="G634" s="3"/>
      <c r="H634" s="3"/>
      <c r="I634" s="3"/>
      <c r="N634" s="6"/>
    </row>
    <row r="635" spans="6:14" ht="12.75">
      <c r="F635" s="3"/>
      <c r="G635" s="3"/>
      <c r="H635" s="3"/>
      <c r="I635" s="3"/>
      <c r="N635" s="6"/>
    </row>
    <row r="636" spans="6:14" ht="12.75">
      <c r="F636" s="3"/>
      <c r="G636" s="3"/>
      <c r="H636" s="3"/>
      <c r="I636" s="3"/>
      <c r="N636" s="6"/>
    </row>
    <row r="637" spans="6:14" ht="12.75">
      <c r="F637" s="3"/>
      <c r="G637" s="3"/>
      <c r="H637" s="3"/>
      <c r="I637" s="3"/>
      <c r="N637" s="6"/>
    </row>
    <row r="638" spans="6:14" ht="12.75">
      <c r="F638" s="3"/>
      <c r="G638" s="3"/>
      <c r="H638" s="3"/>
      <c r="I638" s="3"/>
      <c r="N638" s="6"/>
    </row>
    <row r="639" spans="6:14" ht="12.75">
      <c r="F639" s="3"/>
      <c r="G639" s="3"/>
      <c r="H639" s="3"/>
      <c r="I639" s="3"/>
      <c r="N639" s="6"/>
    </row>
    <row r="640" spans="6:14" ht="12.75">
      <c r="F640" s="3"/>
      <c r="G640" s="3"/>
      <c r="H640" s="3"/>
      <c r="I640" s="3"/>
      <c r="N640" s="6"/>
    </row>
    <row r="641" spans="6:14" ht="12.75">
      <c r="F641" s="3"/>
      <c r="G641" s="3"/>
      <c r="H641" s="3"/>
      <c r="I641" s="3"/>
      <c r="N641" s="6"/>
    </row>
    <row r="642" spans="6:14" ht="12.75">
      <c r="F642" s="3"/>
      <c r="G642" s="3"/>
      <c r="H642" s="3"/>
      <c r="I642" s="3"/>
      <c r="N642" s="6"/>
    </row>
    <row r="643" spans="6:14" ht="12.75">
      <c r="F643" s="3"/>
      <c r="G643" s="3"/>
      <c r="H643" s="3"/>
      <c r="I643" s="3"/>
      <c r="N643" s="6"/>
    </row>
    <row r="644" spans="6:14" ht="12.75">
      <c r="F644" s="3"/>
      <c r="G644" s="3"/>
      <c r="H644" s="3"/>
      <c r="I644" s="3"/>
      <c r="N644" s="6"/>
    </row>
    <row r="645" spans="6:14" ht="12.75">
      <c r="F645" s="3"/>
      <c r="G645" s="3"/>
      <c r="H645" s="3"/>
      <c r="I645" s="3"/>
      <c r="N645" s="6"/>
    </row>
    <row r="646" spans="6:14" ht="12.75">
      <c r="F646" s="3"/>
      <c r="G646" s="3"/>
      <c r="H646" s="3"/>
      <c r="I646" s="3"/>
      <c r="N646" s="6"/>
    </row>
    <row r="647" spans="6:14" ht="12.75">
      <c r="F647" s="3"/>
      <c r="G647" s="3"/>
      <c r="H647" s="3"/>
      <c r="I647" s="3"/>
      <c r="N647" s="6"/>
    </row>
    <row r="648" spans="6:14" ht="12.75">
      <c r="F648" s="3"/>
      <c r="G648" s="3"/>
      <c r="H648" s="3"/>
      <c r="I648" s="3"/>
      <c r="N648" s="6"/>
    </row>
    <row r="649" spans="6:14" ht="12.75">
      <c r="F649" s="3"/>
      <c r="G649" s="3"/>
      <c r="H649" s="3"/>
      <c r="I649" s="3"/>
      <c r="N649" s="6"/>
    </row>
    <row r="650" spans="6:14" ht="12.75">
      <c r="F650" s="3"/>
      <c r="G650" s="3"/>
      <c r="H650" s="3"/>
      <c r="I650" s="3"/>
      <c r="N650" s="6"/>
    </row>
    <row r="651" spans="6:14" ht="12.75">
      <c r="F651" s="3"/>
      <c r="G651" s="3"/>
      <c r="H651" s="3"/>
      <c r="I651" s="3"/>
      <c r="N651" s="6"/>
    </row>
    <row r="652" spans="6:14" ht="12.75">
      <c r="F652" s="3"/>
      <c r="G652" s="3"/>
      <c r="H652" s="3"/>
      <c r="I652" s="3"/>
      <c r="N652" s="6"/>
    </row>
    <row r="653" spans="6:14" ht="12.75">
      <c r="F653" s="3"/>
      <c r="G653" s="3"/>
      <c r="H653" s="3"/>
      <c r="I653" s="3"/>
      <c r="N653" s="6"/>
    </row>
    <row r="654" spans="6:14" ht="12.75">
      <c r="F654" s="3"/>
      <c r="G654" s="3"/>
      <c r="H654" s="3"/>
      <c r="I654" s="3"/>
      <c r="N654" s="6"/>
    </row>
    <row r="655" spans="6:9" ht="12.75">
      <c r="F655" s="3"/>
      <c r="G655" s="3"/>
      <c r="H655" s="3"/>
      <c r="I655" s="3"/>
    </row>
    <row r="656" spans="6:9" ht="12.75">
      <c r="F656" s="3"/>
      <c r="G656" s="3"/>
      <c r="H656" s="3"/>
      <c r="I656" s="3"/>
    </row>
    <row r="657" spans="6:9" ht="12.75">
      <c r="F657" s="3"/>
      <c r="G657" s="3"/>
      <c r="H657" s="3"/>
      <c r="I657" s="3"/>
    </row>
    <row r="658" spans="6:9" ht="12.75">
      <c r="F658" s="3"/>
      <c r="G658" s="3"/>
      <c r="H658" s="3"/>
      <c r="I658" s="3"/>
    </row>
    <row r="659" spans="6:9" ht="12.75">
      <c r="F659" s="3"/>
      <c r="G659" s="3"/>
      <c r="H659" s="3"/>
      <c r="I659" s="3"/>
    </row>
    <row r="660" spans="6:9" ht="12.75">
      <c r="F660" s="3"/>
      <c r="G660" s="3"/>
      <c r="H660" s="3"/>
      <c r="I660" s="3"/>
    </row>
    <row r="661" spans="6:9" ht="12.75">
      <c r="F661" s="3"/>
      <c r="G661" s="3"/>
      <c r="H661" s="3"/>
      <c r="I661" s="3"/>
    </row>
    <row r="662" spans="6:9" ht="12.75">
      <c r="F662" s="3"/>
      <c r="G662" s="3"/>
      <c r="H662" s="3"/>
      <c r="I662" s="3"/>
    </row>
    <row r="663" spans="6:9" ht="12.75">
      <c r="F663" s="3"/>
      <c r="G663" s="3"/>
      <c r="H663" s="3"/>
      <c r="I663" s="3"/>
    </row>
    <row r="664" spans="6:9" ht="12.75">
      <c r="F664" s="3"/>
      <c r="G664" s="3"/>
      <c r="H664" s="3"/>
      <c r="I664" s="3"/>
    </row>
    <row r="665" spans="6:9" ht="12.75">
      <c r="F665" s="3"/>
      <c r="G665" s="3"/>
      <c r="H665" s="3"/>
      <c r="I665" s="3"/>
    </row>
    <row r="666" spans="6:9" ht="12.75">
      <c r="F666" s="3"/>
      <c r="G666" s="3"/>
      <c r="H666" s="3"/>
      <c r="I666" s="3"/>
    </row>
    <row r="667" spans="6:9" ht="12.75">
      <c r="F667" s="3"/>
      <c r="G667" s="3"/>
      <c r="H667" s="3"/>
      <c r="I667" s="3"/>
    </row>
    <row r="668" spans="6:9" ht="12.75">
      <c r="F668" s="3"/>
      <c r="G668" s="3"/>
      <c r="H668" s="3"/>
      <c r="I668" s="3"/>
    </row>
    <row r="669" spans="6:9" ht="12.75">
      <c r="F669" s="3"/>
      <c r="G669" s="3"/>
      <c r="H669" s="3"/>
      <c r="I669" s="3"/>
    </row>
    <row r="670" spans="6:9" ht="12.75">
      <c r="F670" s="3"/>
      <c r="G670" s="3"/>
      <c r="H670" s="3"/>
      <c r="I670" s="3"/>
    </row>
    <row r="671" spans="6:9" ht="12.75">
      <c r="F671" s="3"/>
      <c r="G671" s="3"/>
      <c r="H671" s="3"/>
      <c r="I671" s="3"/>
    </row>
    <row r="672" spans="6:9" ht="12.75">
      <c r="F672" s="3"/>
      <c r="G672" s="3"/>
      <c r="H672" s="3"/>
      <c r="I672" s="3"/>
    </row>
    <row r="673" spans="6:9" ht="12.75">
      <c r="F673" s="3"/>
      <c r="G673" s="3"/>
      <c r="H673" s="3"/>
      <c r="I673" s="3"/>
    </row>
    <row r="674" spans="6:9" ht="12.75">
      <c r="F674" s="3"/>
      <c r="G674" s="3"/>
      <c r="H674" s="3"/>
      <c r="I674" s="3"/>
    </row>
    <row r="675" spans="6:9" ht="12.75">
      <c r="F675" s="3"/>
      <c r="G675" s="3"/>
      <c r="H675" s="3"/>
      <c r="I675" s="3"/>
    </row>
    <row r="676" spans="6:9" ht="12.75">
      <c r="F676" s="3"/>
      <c r="G676" s="3"/>
      <c r="H676" s="3"/>
      <c r="I676" s="3"/>
    </row>
    <row r="677" spans="6:9" ht="12.75">
      <c r="F677" s="3"/>
      <c r="G677" s="3"/>
      <c r="H677" s="3"/>
      <c r="I677" s="3"/>
    </row>
    <row r="678" spans="6:9" ht="12.75">
      <c r="F678" s="3"/>
      <c r="G678" s="3"/>
      <c r="H678" s="3"/>
      <c r="I678" s="3"/>
    </row>
    <row r="679" spans="6:9" ht="12.75">
      <c r="F679" s="3"/>
      <c r="G679" s="3"/>
      <c r="H679" s="3"/>
      <c r="I679" s="3"/>
    </row>
    <row r="680" spans="6:9" ht="12.75">
      <c r="F680" s="3"/>
      <c r="G680" s="3"/>
      <c r="H680" s="3"/>
      <c r="I680" s="3"/>
    </row>
    <row r="681" spans="6:9" ht="12.75">
      <c r="F681" s="3"/>
      <c r="G681" s="3"/>
      <c r="H681" s="3"/>
      <c r="I681" s="3"/>
    </row>
    <row r="682" spans="6:9" ht="12.75">
      <c r="F682" s="3"/>
      <c r="G682" s="3"/>
      <c r="H682" s="3"/>
      <c r="I682" s="3"/>
    </row>
    <row r="683" spans="6:9" ht="12.75">
      <c r="F683" s="3"/>
      <c r="G683" s="3"/>
      <c r="H683" s="3"/>
      <c r="I683" s="3"/>
    </row>
    <row r="684" spans="6:9" ht="12.75">
      <c r="F684" s="3"/>
      <c r="G684" s="3"/>
      <c r="H684" s="3"/>
      <c r="I684" s="3"/>
    </row>
    <row r="685" spans="6:9" ht="12.75">
      <c r="F685" s="3"/>
      <c r="G685" s="3"/>
      <c r="H685" s="3"/>
      <c r="I685" s="3"/>
    </row>
    <row r="686" spans="6:9" ht="12.75">
      <c r="F686" s="3"/>
      <c r="G686" s="3"/>
      <c r="H686" s="3"/>
      <c r="I686" s="3"/>
    </row>
    <row r="687" spans="6:9" ht="12.75">
      <c r="F687" s="3"/>
      <c r="G687" s="3"/>
      <c r="H687" s="3"/>
      <c r="I687" s="3"/>
    </row>
    <row r="688" spans="6:9" ht="12.75">
      <c r="F688" s="3"/>
      <c r="G688" s="3"/>
      <c r="H688" s="3"/>
      <c r="I688" s="3"/>
    </row>
    <row r="689" spans="6:9" ht="12.75">
      <c r="F689" s="3"/>
      <c r="G689" s="3"/>
      <c r="H689" s="3"/>
      <c r="I689" s="3"/>
    </row>
    <row r="690" spans="6:9" ht="12.75">
      <c r="F690" s="3"/>
      <c r="G690" s="3"/>
      <c r="H690" s="3"/>
      <c r="I690" s="3"/>
    </row>
    <row r="691" spans="6:9" ht="12.75">
      <c r="F691" s="3"/>
      <c r="G691" s="3"/>
      <c r="H691" s="3"/>
      <c r="I691" s="3"/>
    </row>
    <row r="692" spans="6:9" ht="12.75">
      <c r="F692" s="3"/>
      <c r="G692" s="3"/>
      <c r="H692" s="3"/>
      <c r="I692" s="3"/>
    </row>
    <row r="693" spans="6:9" ht="12.75">
      <c r="F693" s="3"/>
      <c r="G693" s="3"/>
      <c r="H693" s="3"/>
      <c r="I693" s="3"/>
    </row>
    <row r="694" spans="6:9" ht="12.75">
      <c r="F694" s="3"/>
      <c r="G694" s="3"/>
      <c r="H694" s="3"/>
      <c r="I694" s="3"/>
    </row>
    <row r="695" spans="6:9" ht="12.75">
      <c r="F695" s="3"/>
      <c r="G695" s="3"/>
      <c r="H695" s="3"/>
      <c r="I695" s="3"/>
    </row>
    <row r="696" spans="6:9" ht="12.75">
      <c r="F696" s="3"/>
      <c r="G696" s="3"/>
      <c r="H696" s="3"/>
      <c r="I696" s="3"/>
    </row>
    <row r="697" spans="6:9" ht="12.75">
      <c r="F697" s="3"/>
      <c r="G697" s="3"/>
      <c r="H697" s="3"/>
      <c r="I697" s="3"/>
    </row>
    <row r="698" spans="6:9" ht="12.75">
      <c r="F698" s="3"/>
      <c r="G698" s="3"/>
      <c r="H698" s="3"/>
      <c r="I698" s="3"/>
    </row>
    <row r="699" spans="6:9" ht="12.75">
      <c r="F699" s="3"/>
      <c r="G699" s="3"/>
      <c r="H699" s="3"/>
      <c r="I699" s="3"/>
    </row>
    <row r="700" spans="6:9" ht="12.75">
      <c r="F700" s="3"/>
      <c r="G700" s="3"/>
      <c r="H700" s="3"/>
      <c r="I700" s="3"/>
    </row>
    <row r="701" spans="6:9" ht="12.75">
      <c r="F701" s="3"/>
      <c r="G701" s="3"/>
      <c r="H701" s="3"/>
      <c r="I701" s="3"/>
    </row>
    <row r="702" spans="6:9" ht="12.75">
      <c r="F702" s="3"/>
      <c r="G702" s="3"/>
      <c r="H702" s="3"/>
      <c r="I702" s="3"/>
    </row>
    <row r="703" spans="6:9" ht="12.75">
      <c r="F703" s="3"/>
      <c r="G703" s="3"/>
      <c r="H703" s="3"/>
      <c r="I703" s="3"/>
    </row>
    <row r="704" spans="6:9" ht="12.75">
      <c r="F704" s="3"/>
      <c r="G704" s="3"/>
      <c r="H704" s="3"/>
      <c r="I704" s="3"/>
    </row>
    <row r="705" spans="6:9" ht="12.75">
      <c r="F705" s="3"/>
      <c r="G705" s="3"/>
      <c r="H705" s="3"/>
      <c r="I705" s="3"/>
    </row>
    <row r="706" spans="6:9" ht="12.75">
      <c r="F706" s="3"/>
      <c r="G706" s="3"/>
      <c r="H706" s="3"/>
      <c r="I706" s="3"/>
    </row>
    <row r="707" spans="6:9" ht="12.75">
      <c r="F707" s="3"/>
      <c r="G707" s="3"/>
      <c r="H707" s="3"/>
      <c r="I707" s="3"/>
    </row>
    <row r="708" spans="6:9" ht="12.75">
      <c r="F708" s="3"/>
      <c r="G708" s="3"/>
      <c r="H708" s="3"/>
      <c r="I708" s="3"/>
    </row>
    <row r="709" spans="6:9" ht="12.75">
      <c r="F709" s="3"/>
      <c r="G709" s="3"/>
      <c r="H709" s="3"/>
      <c r="I709" s="3"/>
    </row>
    <row r="710" spans="6:9" ht="12.75">
      <c r="F710" s="3"/>
      <c r="G710" s="3"/>
      <c r="H710" s="3"/>
      <c r="I710" s="3"/>
    </row>
    <row r="711" spans="6:9" ht="12.75">
      <c r="F711" s="3"/>
      <c r="G711" s="3"/>
      <c r="H711" s="3"/>
      <c r="I711" s="3"/>
    </row>
    <row r="712" spans="6:9" ht="12.75">
      <c r="F712" s="3"/>
      <c r="G712" s="3"/>
      <c r="H712" s="3"/>
      <c r="I712" s="3"/>
    </row>
    <row r="713" spans="6:9" ht="12.75">
      <c r="F713" s="3"/>
      <c r="G713" s="3"/>
      <c r="H713" s="3"/>
      <c r="I713" s="3"/>
    </row>
    <row r="714" spans="6:9" ht="12.75">
      <c r="F714" s="3"/>
      <c r="G714" s="3"/>
      <c r="H714" s="3"/>
      <c r="I714" s="3"/>
    </row>
    <row r="715" spans="6:9" ht="12.75">
      <c r="F715" s="3"/>
      <c r="G715" s="3"/>
      <c r="H715" s="3"/>
      <c r="I715" s="3"/>
    </row>
    <row r="716" spans="6:9" ht="12.75">
      <c r="F716" s="3"/>
      <c r="G716" s="3"/>
      <c r="H716" s="3"/>
      <c r="I716" s="3"/>
    </row>
    <row r="717" spans="6:9" ht="12.75">
      <c r="F717" s="3"/>
      <c r="G717" s="3"/>
      <c r="H717" s="3"/>
      <c r="I717" s="3"/>
    </row>
    <row r="718" spans="6:9" ht="12.75">
      <c r="F718" s="3"/>
      <c r="G718" s="3"/>
      <c r="H718" s="3"/>
      <c r="I718" s="3"/>
    </row>
    <row r="719" spans="6:9" ht="12.75">
      <c r="F719" s="3"/>
      <c r="G719" s="3"/>
      <c r="H719" s="3"/>
      <c r="I719" s="3"/>
    </row>
    <row r="720" spans="6:9" ht="12.75">
      <c r="F720" s="3"/>
      <c r="G720" s="3"/>
      <c r="H720" s="3"/>
      <c r="I720" s="3"/>
    </row>
    <row r="721" spans="6:9" ht="12.75">
      <c r="F721" s="3"/>
      <c r="G721" s="3"/>
      <c r="H721" s="3"/>
      <c r="I721" s="3"/>
    </row>
    <row r="722" spans="6:9" ht="12.75">
      <c r="F722" s="3"/>
      <c r="G722" s="3"/>
      <c r="H722" s="3"/>
      <c r="I722" s="3"/>
    </row>
    <row r="723" spans="6:9" ht="12.75">
      <c r="F723" s="3"/>
      <c r="G723" s="3"/>
      <c r="H723" s="3"/>
      <c r="I723" s="3"/>
    </row>
    <row r="724" spans="6:9" ht="12.75">
      <c r="F724" s="3"/>
      <c r="G724" s="3"/>
      <c r="H724" s="3"/>
      <c r="I724" s="3"/>
    </row>
    <row r="725" spans="6:9" ht="12.75">
      <c r="F725" s="3"/>
      <c r="G725" s="3"/>
      <c r="H725" s="3"/>
      <c r="I725" s="3"/>
    </row>
    <row r="726" spans="6:9" ht="12.75">
      <c r="F726" s="3"/>
      <c r="G726" s="3"/>
      <c r="H726" s="3"/>
      <c r="I726" s="3"/>
    </row>
    <row r="727" spans="6:9" ht="12.75">
      <c r="F727" s="3"/>
      <c r="G727" s="3"/>
      <c r="H727" s="3"/>
      <c r="I727" s="3"/>
    </row>
    <row r="728" spans="6:9" ht="12.75">
      <c r="F728" s="3"/>
      <c r="G728" s="3"/>
      <c r="H728" s="3"/>
      <c r="I728" s="3"/>
    </row>
    <row r="729" spans="6:9" ht="12.75">
      <c r="F729" s="3"/>
      <c r="G729" s="3"/>
      <c r="H729" s="3"/>
      <c r="I729" s="3"/>
    </row>
    <row r="730" spans="6:9" ht="12.75">
      <c r="F730" s="3"/>
      <c r="G730" s="3"/>
      <c r="H730" s="3"/>
      <c r="I730" s="3"/>
    </row>
    <row r="731" spans="6:9" ht="12.75">
      <c r="F731" s="3"/>
      <c r="G731" s="3"/>
      <c r="H731" s="3"/>
      <c r="I731" s="3"/>
    </row>
    <row r="732" spans="6:9" ht="12.75">
      <c r="F732" s="3"/>
      <c r="G732" s="3"/>
      <c r="H732" s="3"/>
      <c r="I732" s="3"/>
    </row>
    <row r="733" spans="6:9" ht="12.75">
      <c r="F733" s="3"/>
      <c r="G733" s="3"/>
      <c r="H733" s="3"/>
      <c r="I733" s="3"/>
    </row>
    <row r="734" spans="6:9" ht="12.75">
      <c r="F734" s="3"/>
      <c r="G734" s="3"/>
      <c r="H734" s="3"/>
      <c r="I734" s="3"/>
    </row>
    <row r="735" spans="6:9" ht="12.75">
      <c r="F735" s="3"/>
      <c r="G735" s="3"/>
      <c r="H735" s="3"/>
      <c r="I735" s="3"/>
    </row>
    <row r="736" spans="6:9" ht="12.75">
      <c r="F736" s="3"/>
      <c r="G736" s="3"/>
      <c r="H736" s="3"/>
      <c r="I736" s="3"/>
    </row>
    <row r="737" spans="6:9" ht="12.75">
      <c r="F737" s="3"/>
      <c r="G737" s="3"/>
      <c r="H737" s="3"/>
      <c r="I737" s="3"/>
    </row>
    <row r="738" spans="6:9" ht="12.75">
      <c r="F738" s="3"/>
      <c r="G738" s="3"/>
      <c r="H738" s="3"/>
      <c r="I738" s="3"/>
    </row>
    <row r="739" spans="6:9" ht="12.75">
      <c r="F739" s="3"/>
      <c r="G739" s="3"/>
      <c r="H739" s="3"/>
      <c r="I739" s="3"/>
    </row>
    <row r="740" spans="6:9" ht="12.75">
      <c r="F740" s="3"/>
      <c r="G740" s="3"/>
      <c r="H740" s="3"/>
      <c r="I740" s="3"/>
    </row>
    <row r="741" spans="6:9" ht="12.75">
      <c r="F741" s="3"/>
      <c r="G741" s="3"/>
      <c r="H741" s="3"/>
      <c r="I741" s="3"/>
    </row>
    <row r="742" spans="6:9" ht="12.75">
      <c r="F742" s="3"/>
      <c r="G742" s="3"/>
      <c r="H742" s="3"/>
      <c r="I742" s="3"/>
    </row>
    <row r="743" spans="6:9" ht="12.75">
      <c r="F743" s="3"/>
      <c r="G743" s="3"/>
      <c r="H743" s="3"/>
      <c r="I743" s="3"/>
    </row>
    <row r="744" spans="6:9" ht="12.75">
      <c r="F744" s="3"/>
      <c r="G744" s="3"/>
      <c r="H744" s="3"/>
      <c r="I744" s="3"/>
    </row>
    <row r="745" spans="6:9" ht="12.75">
      <c r="F745" s="3"/>
      <c r="G745" s="3"/>
      <c r="H745" s="3"/>
      <c r="I745" s="3"/>
    </row>
    <row r="746" spans="6:9" ht="12.75">
      <c r="F746" s="3"/>
      <c r="G746" s="3"/>
      <c r="H746" s="3"/>
      <c r="I746" s="3"/>
    </row>
    <row r="747" spans="6:9" ht="12.75">
      <c r="F747" s="3"/>
      <c r="G747" s="3"/>
      <c r="H747" s="3"/>
      <c r="I747" s="3"/>
    </row>
    <row r="748" spans="6:9" ht="12.75">
      <c r="F748" s="3"/>
      <c r="G748" s="3"/>
      <c r="H748" s="3"/>
      <c r="I748" s="3"/>
    </row>
    <row r="749" spans="6:9" ht="12.75">
      <c r="F749" s="3"/>
      <c r="G749" s="3"/>
      <c r="H749" s="3"/>
      <c r="I749" s="3"/>
    </row>
    <row r="750" spans="6:9" ht="12.75">
      <c r="F750" s="3"/>
      <c r="G750" s="3"/>
      <c r="H750" s="3"/>
      <c r="I750" s="3"/>
    </row>
    <row r="751" spans="6:9" ht="12.75">
      <c r="F751" s="3"/>
      <c r="G751" s="3"/>
      <c r="H751" s="3"/>
      <c r="I751" s="3"/>
    </row>
    <row r="752" spans="6:9" ht="12.75">
      <c r="F752" s="3"/>
      <c r="G752" s="3"/>
      <c r="H752" s="3"/>
      <c r="I752" s="3"/>
    </row>
    <row r="753" spans="6:9" ht="12.75">
      <c r="F753" s="3"/>
      <c r="G753" s="3"/>
      <c r="H753" s="3"/>
      <c r="I753" s="3"/>
    </row>
    <row r="754" spans="6:9" ht="12.75">
      <c r="F754" s="3"/>
      <c r="G754" s="3"/>
      <c r="H754" s="3"/>
      <c r="I754" s="3"/>
    </row>
    <row r="755" spans="6:9" ht="12.75">
      <c r="F755" s="3"/>
      <c r="G755" s="3"/>
      <c r="H755" s="3"/>
      <c r="I755" s="3"/>
    </row>
    <row r="756" spans="6:9" ht="12.75">
      <c r="F756" s="3"/>
      <c r="G756" s="3"/>
      <c r="H756" s="3"/>
      <c r="I756" s="3"/>
    </row>
    <row r="757" spans="6:9" ht="12.75">
      <c r="F757" s="3"/>
      <c r="G757" s="3"/>
      <c r="H757" s="3"/>
      <c r="I757" s="3"/>
    </row>
    <row r="758" spans="6:9" ht="12.75">
      <c r="F758" s="3"/>
      <c r="G758" s="3"/>
      <c r="H758" s="3"/>
      <c r="I758" s="3"/>
    </row>
    <row r="759" spans="6:9" ht="12.75">
      <c r="F759" s="3"/>
      <c r="G759" s="3"/>
      <c r="H759" s="3"/>
      <c r="I759" s="3"/>
    </row>
    <row r="760" spans="6:9" ht="12.75">
      <c r="F760" s="3"/>
      <c r="G760" s="3"/>
      <c r="H760" s="3"/>
      <c r="I760" s="3"/>
    </row>
    <row r="761" spans="6:9" ht="12.75">
      <c r="F761" s="3"/>
      <c r="G761" s="3"/>
      <c r="H761" s="3"/>
      <c r="I761" s="3"/>
    </row>
    <row r="762" spans="6:9" ht="12.75">
      <c r="F762" s="3"/>
      <c r="G762" s="3"/>
      <c r="H762" s="3"/>
      <c r="I762" s="3"/>
    </row>
    <row r="763" spans="6:9" ht="12.75">
      <c r="F763" s="3"/>
      <c r="G763" s="3"/>
      <c r="H763" s="3"/>
      <c r="I763" s="3"/>
    </row>
    <row r="764" spans="6:9" ht="12.75">
      <c r="F764" s="3"/>
      <c r="G764" s="3"/>
      <c r="H764" s="3"/>
      <c r="I764" s="3"/>
    </row>
    <row r="765" spans="6:9" ht="12.75">
      <c r="F765" s="3"/>
      <c r="G765" s="3"/>
      <c r="H765" s="3"/>
      <c r="I765" s="3"/>
    </row>
    <row r="766" spans="6:9" ht="12.75">
      <c r="F766" s="3"/>
      <c r="G766" s="3"/>
      <c r="H766" s="3"/>
      <c r="I766" s="3"/>
    </row>
    <row r="767" spans="6:9" ht="12.75">
      <c r="F767" s="3"/>
      <c r="G767" s="3"/>
      <c r="H767" s="3"/>
      <c r="I767" s="3"/>
    </row>
    <row r="768" spans="6:9" ht="12.75">
      <c r="F768" s="3"/>
      <c r="G768" s="3"/>
      <c r="H768" s="3"/>
      <c r="I768" s="3"/>
    </row>
    <row r="769" spans="6:9" ht="12.75">
      <c r="F769" s="3"/>
      <c r="G769" s="3"/>
      <c r="H769" s="3"/>
      <c r="I769" s="3"/>
    </row>
    <row r="770" spans="6:9" ht="12.75">
      <c r="F770" s="3"/>
      <c r="G770" s="3"/>
      <c r="H770" s="3"/>
      <c r="I770" s="3"/>
    </row>
    <row r="771" spans="6:9" ht="12.75">
      <c r="F771" s="3"/>
      <c r="G771" s="3"/>
      <c r="H771" s="3"/>
      <c r="I771" s="3"/>
    </row>
    <row r="772" spans="6:9" ht="12.75">
      <c r="F772" s="3"/>
      <c r="G772" s="3"/>
      <c r="H772" s="3"/>
      <c r="I772" s="3"/>
    </row>
    <row r="773" spans="6:9" ht="12.75">
      <c r="F773" s="3"/>
      <c r="G773" s="3"/>
      <c r="H773" s="3"/>
      <c r="I773" s="3"/>
    </row>
    <row r="774" spans="6:9" ht="12.75">
      <c r="F774" s="3"/>
      <c r="G774" s="3"/>
      <c r="H774" s="3"/>
      <c r="I774" s="3"/>
    </row>
    <row r="775" spans="6:9" ht="12.75">
      <c r="F775" s="3"/>
      <c r="G775" s="3"/>
      <c r="H775" s="3"/>
      <c r="I775" s="3"/>
    </row>
    <row r="776" spans="6:9" ht="12.75">
      <c r="F776" s="3"/>
      <c r="G776" s="3"/>
      <c r="H776" s="3"/>
      <c r="I776" s="3"/>
    </row>
    <row r="777" spans="6:9" ht="12.75">
      <c r="F777" s="3"/>
      <c r="G777" s="3"/>
      <c r="H777" s="3"/>
      <c r="I777" s="3"/>
    </row>
    <row r="778" spans="6:9" ht="12.75">
      <c r="F778" s="3"/>
      <c r="G778" s="3"/>
      <c r="H778" s="3"/>
      <c r="I778" s="3"/>
    </row>
    <row r="779" spans="6:9" ht="12.75">
      <c r="F779" s="3"/>
      <c r="G779" s="3"/>
      <c r="H779" s="3"/>
      <c r="I779" s="3"/>
    </row>
    <row r="780" spans="6:9" ht="12.75">
      <c r="F780" s="3"/>
      <c r="G780" s="3"/>
      <c r="H780" s="3"/>
      <c r="I780" s="3"/>
    </row>
    <row r="781" spans="6:9" ht="12.75">
      <c r="F781" s="3"/>
      <c r="G781" s="3"/>
      <c r="H781" s="3"/>
      <c r="I781" s="3"/>
    </row>
    <row r="782" spans="6:9" ht="12.75">
      <c r="F782" s="3"/>
      <c r="G782" s="3"/>
      <c r="H782" s="3"/>
      <c r="I782" s="3"/>
    </row>
    <row r="783" spans="6:9" ht="12.75">
      <c r="F783" s="3"/>
      <c r="G783" s="3"/>
      <c r="H783" s="3"/>
      <c r="I783" s="3"/>
    </row>
    <row r="784" spans="6:9" ht="12.75">
      <c r="F784" s="3"/>
      <c r="G784" s="3"/>
      <c r="H784" s="3"/>
      <c r="I784" s="3"/>
    </row>
    <row r="785" spans="6:9" ht="12.75">
      <c r="F785" s="3"/>
      <c r="G785" s="3"/>
      <c r="H785" s="3"/>
      <c r="I785" s="3"/>
    </row>
    <row r="786" spans="6:9" ht="12.75">
      <c r="F786" s="3"/>
      <c r="G786" s="3"/>
      <c r="H786" s="3"/>
      <c r="I786" s="3"/>
    </row>
    <row r="787" spans="6:9" ht="12.75">
      <c r="F787" s="3"/>
      <c r="G787" s="3"/>
      <c r="H787" s="3"/>
      <c r="I787" s="3"/>
    </row>
    <row r="788" spans="6:9" ht="12.75">
      <c r="F788" s="3"/>
      <c r="G788" s="3"/>
      <c r="H788" s="3"/>
      <c r="I788" s="3"/>
    </row>
    <row r="789" spans="6:9" ht="12.75">
      <c r="F789" s="3"/>
      <c r="G789" s="3"/>
      <c r="H789" s="3"/>
      <c r="I789" s="3"/>
    </row>
    <row r="790" spans="6:9" ht="12.75">
      <c r="F790" s="3"/>
      <c r="G790" s="3"/>
      <c r="H790" s="3"/>
      <c r="I790" s="3"/>
    </row>
    <row r="791" spans="6:9" ht="12.75">
      <c r="F791" s="3"/>
      <c r="G791" s="3"/>
      <c r="H791" s="3"/>
      <c r="I791" s="3"/>
    </row>
    <row r="792" spans="6:9" ht="12.75">
      <c r="F792" s="3"/>
      <c r="G792" s="3"/>
      <c r="H792" s="3"/>
      <c r="I792" s="3"/>
    </row>
    <row r="793" spans="6:9" ht="12.75">
      <c r="F793" s="3"/>
      <c r="G793" s="3"/>
      <c r="H793" s="3"/>
      <c r="I793" s="3"/>
    </row>
    <row r="794" spans="6:9" ht="12.75">
      <c r="F794" s="3"/>
      <c r="G794" s="3"/>
      <c r="H794" s="3"/>
      <c r="I794" s="3"/>
    </row>
    <row r="795" spans="6:9" ht="12.75">
      <c r="F795" s="3"/>
      <c r="G795" s="3"/>
      <c r="H795" s="3"/>
      <c r="I795" s="3"/>
    </row>
    <row r="796" spans="6:9" ht="12.75">
      <c r="F796" s="3"/>
      <c r="G796" s="3"/>
      <c r="H796" s="3"/>
      <c r="I796" s="3"/>
    </row>
    <row r="797" spans="6:9" ht="12.75">
      <c r="F797" s="3"/>
      <c r="G797" s="3"/>
      <c r="H797" s="3"/>
      <c r="I797" s="3"/>
    </row>
    <row r="798" spans="6:9" ht="12.75">
      <c r="F798" s="3"/>
      <c r="G798" s="3"/>
      <c r="H798" s="3"/>
      <c r="I798" s="3"/>
    </row>
    <row r="799" spans="6:9" ht="12.75">
      <c r="F799" s="3"/>
      <c r="G799" s="3"/>
      <c r="H799" s="3"/>
      <c r="I799" s="3"/>
    </row>
    <row r="800" spans="6:9" ht="12.75">
      <c r="F800" s="3"/>
      <c r="G800" s="3"/>
      <c r="H800" s="3"/>
      <c r="I800" s="3"/>
    </row>
    <row r="801" spans="6:9" ht="12.75">
      <c r="F801" s="3"/>
      <c r="G801" s="3"/>
      <c r="H801" s="3"/>
      <c r="I801" s="3"/>
    </row>
    <row r="802" spans="6:9" ht="12.75">
      <c r="F802" s="3"/>
      <c r="G802" s="3"/>
      <c r="H802" s="3"/>
      <c r="I802" s="3"/>
    </row>
    <row r="803" spans="6:9" ht="12.75">
      <c r="F803" s="3"/>
      <c r="G803" s="3"/>
      <c r="H803" s="3"/>
      <c r="I803" s="3"/>
    </row>
    <row r="804" spans="6:9" ht="12.75">
      <c r="F804" s="3"/>
      <c r="G804" s="3"/>
      <c r="H804" s="3"/>
      <c r="I804" s="3"/>
    </row>
    <row r="805" spans="6:9" ht="12.75">
      <c r="F805" s="3"/>
      <c r="G805" s="3"/>
      <c r="H805" s="3"/>
      <c r="I805" s="3"/>
    </row>
    <row r="806" spans="6:9" ht="12.75">
      <c r="F806" s="3"/>
      <c r="G806" s="3"/>
      <c r="H806" s="3"/>
      <c r="I806" s="3"/>
    </row>
    <row r="807" spans="6:9" ht="12.75">
      <c r="F807" s="3"/>
      <c r="G807" s="3"/>
      <c r="H807" s="3"/>
      <c r="I807" s="3"/>
    </row>
    <row r="808" spans="6:9" ht="12.75">
      <c r="F808" s="3"/>
      <c r="G808" s="3"/>
      <c r="H808" s="3"/>
      <c r="I808" s="3"/>
    </row>
    <row r="809" spans="6:9" ht="12.75">
      <c r="F809" s="3"/>
      <c r="G809" s="3"/>
      <c r="H809" s="3"/>
      <c r="I809" s="3"/>
    </row>
    <row r="810" spans="6:9" ht="12.75">
      <c r="F810" s="3"/>
      <c r="G810" s="3"/>
      <c r="H810" s="3"/>
      <c r="I810" s="3"/>
    </row>
    <row r="811" spans="6:9" ht="12.75">
      <c r="F811" s="3"/>
      <c r="G811" s="3"/>
      <c r="H811" s="3"/>
      <c r="I811" s="3"/>
    </row>
    <row r="812" spans="6:9" ht="12.75">
      <c r="F812" s="3"/>
      <c r="G812" s="3"/>
      <c r="H812" s="3"/>
      <c r="I812" s="3"/>
    </row>
    <row r="813" spans="6:9" ht="12.75">
      <c r="F813" s="3"/>
      <c r="G813" s="3"/>
      <c r="H813" s="3"/>
      <c r="I813" s="3"/>
    </row>
    <row r="814" spans="6:9" ht="12.75">
      <c r="F814" s="3"/>
      <c r="G814" s="3"/>
      <c r="H814" s="3"/>
      <c r="I814" s="3"/>
    </row>
    <row r="815" spans="6:9" ht="12.75">
      <c r="F815" s="3"/>
      <c r="G815" s="3"/>
      <c r="H815" s="3"/>
      <c r="I815" s="3"/>
    </row>
    <row r="816" spans="6:9" ht="12.75">
      <c r="F816" s="3"/>
      <c r="G816" s="3"/>
      <c r="H816" s="3"/>
      <c r="I816" s="3"/>
    </row>
    <row r="817" spans="6:9" ht="12.75">
      <c r="F817" s="3"/>
      <c r="G817" s="3"/>
      <c r="H817" s="3"/>
      <c r="I817" s="3"/>
    </row>
    <row r="818" spans="6:9" ht="12.75">
      <c r="F818" s="3"/>
      <c r="G818" s="3"/>
      <c r="H818" s="3"/>
      <c r="I818" s="3"/>
    </row>
    <row r="819" spans="6:9" ht="12.75">
      <c r="F819" s="3"/>
      <c r="G819" s="3"/>
      <c r="H819" s="3"/>
      <c r="I819" s="3"/>
    </row>
    <row r="820" spans="6:9" ht="12.75">
      <c r="F820" s="3"/>
      <c r="G820" s="3"/>
      <c r="H820" s="3"/>
      <c r="I820" s="3"/>
    </row>
    <row r="821" spans="6:9" ht="12.75">
      <c r="F821" s="3"/>
      <c r="G821" s="3"/>
      <c r="H821" s="3"/>
      <c r="I821" s="3"/>
    </row>
    <row r="822" spans="6:9" ht="12.75">
      <c r="F822" s="3"/>
      <c r="G822" s="3"/>
      <c r="H822" s="3"/>
      <c r="I822" s="3"/>
    </row>
    <row r="823" spans="6:9" ht="12.75">
      <c r="F823" s="3"/>
      <c r="G823" s="3"/>
      <c r="H823" s="3"/>
      <c r="I823" s="3"/>
    </row>
    <row r="824" spans="6:9" ht="12.75">
      <c r="F824" s="3"/>
      <c r="G824" s="3"/>
      <c r="H824" s="3"/>
      <c r="I824" s="3"/>
    </row>
    <row r="825" spans="6:9" ht="12.75">
      <c r="F825" s="3"/>
      <c r="G825" s="3"/>
      <c r="H825" s="3"/>
      <c r="I825" s="3"/>
    </row>
    <row r="826" spans="6:9" ht="12.75">
      <c r="F826" s="3"/>
      <c r="G826" s="3"/>
      <c r="H826" s="3"/>
      <c r="I826" s="3"/>
    </row>
    <row r="827" spans="6:9" ht="12.75">
      <c r="F827" s="3"/>
      <c r="G827" s="3"/>
      <c r="H827" s="3"/>
      <c r="I827" s="3"/>
    </row>
    <row r="828" spans="6:9" ht="12.75">
      <c r="F828" s="3"/>
      <c r="G828" s="3"/>
      <c r="H828" s="3"/>
      <c r="I828" s="3"/>
    </row>
    <row r="829" spans="6:9" ht="12.75">
      <c r="F829" s="3"/>
      <c r="G829" s="3"/>
      <c r="H829" s="3"/>
      <c r="I829" s="3"/>
    </row>
    <row r="830" spans="6:9" ht="12.75">
      <c r="F830" s="3"/>
      <c r="G830" s="3"/>
      <c r="H830" s="3"/>
      <c r="I830" s="3"/>
    </row>
    <row r="831" spans="6:9" ht="12.75">
      <c r="F831" s="3"/>
      <c r="G831" s="3"/>
      <c r="H831" s="3"/>
      <c r="I831" s="3"/>
    </row>
    <row r="832" spans="6:9" ht="12.75">
      <c r="F832" s="3"/>
      <c r="G832" s="3"/>
      <c r="H832" s="3"/>
      <c r="I832" s="3"/>
    </row>
    <row r="833" spans="6:9" ht="12.75">
      <c r="F833" s="3"/>
      <c r="G833" s="3"/>
      <c r="H833" s="3"/>
      <c r="I833" s="3"/>
    </row>
    <row r="834" spans="6:9" ht="12.75">
      <c r="F834" s="3"/>
      <c r="G834" s="3"/>
      <c r="H834" s="3"/>
      <c r="I834" s="3"/>
    </row>
    <row r="835" spans="6:9" ht="12.75">
      <c r="F835" s="3"/>
      <c r="G835" s="3"/>
      <c r="H835" s="3"/>
      <c r="I835" s="3"/>
    </row>
    <row r="836" spans="6:9" ht="12.75">
      <c r="F836" s="3"/>
      <c r="G836" s="3"/>
      <c r="H836" s="3"/>
      <c r="I836" s="3"/>
    </row>
    <row r="837" spans="6:9" ht="12.75">
      <c r="F837" s="3"/>
      <c r="G837" s="3"/>
      <c r="H837" s="3"/>
      <c r="I837" s="3"/>
    </row>
    <row r="838" spans="6:9" ht="12.75">
      <c r="F838" s="3"/>
      <c r="G838" s="3"/>
      <c r="H838" s="3"/>
      <c r="I838" s="3"/>
    </row>
    <row r="839" spans="6:9" ht="12.75">
      <c r="F839" s="3"/>
      <c r="G839" s="3"/>
      <c r="H839" s="3"/>
      <c r="I839" s="3"/>
    </row>
    <row r="840" spans="6:9" ht="12.75">
      <c r="F840" s="3"/>
      <c r="G840" s="3"/>
      <c r="H840" s="3"/>
      <c r="I840" s="3"/>
    </row>
    <row r="841" spans="6:9" ht="12.75">
      <c r="F841" s="3"/>
      <c r="G841" s="3"/>
      <c r="H841" s="3"/>
      <c r="I841" s="3"/>
    </row>
    <row r="842" spans="6:9" ht="12.75">
      <c r="F842" s="3"/>
      <c r="G842" s="3"/>
      <c r="H842" s="3"/>
      <c r="I842" s="3"/>
    </row>
    <row r="843" spans="6:9" ht="12.75">
      <c r="F843" s="3"/>
      <c r="G843" s="3"/>
      <c r="H843" s="3"/>
      <c r="I843" s="3"/>
    </row>
    <row r="844" spans="6:9" ht="12.75">
      <c r="F844" s="3"/>
      <c r="G844" s="3"/>
      <c r="H844" s="3"/>
      <c r="I844" s="3"/>
    </row>
    <row r="845" spans="6:9" ht="12.75">
      <c r="F845" s="3"/>
      <c r="G845" s="3"/>
      <c r="H845" s="3"/>
      <c r="I845" s="3"/>
    </row>
    <row r="846" spans="6:9" ht="12.75">
      <c r="F846" s="3"/>
      <c r="G846" s="3"/>
      <c r="H846" s="3"/>
      <c r="I846" s="3"/>
    </row>
    <row r="847" spans="6:9" ht="12.75">
      <c r="F847" s="3"/>
      <c r="G847" s="3"/>
      <c r="H847" s="3"/>
      <c r="I847" s="3"/>
    </row>
    <row r="848" spans="6:9" ht="12.75">
      <c r="F848" s="3"/>
      <c r="G848" s="3"/>
      <c r="H848" s="3"/>
      <c r="I848" s="3"/>
    </row>
    <row r="849" spans="6:9" ht="12.75">
      <c r="F849" s="3"/>
      <c r="G849" s="3"/>
      <c r="H849" s="3"/>
      <c r="I849" s="3"/>
    </row>
    <row r="850" spans="6:9" ht="12.75">
      <c r="F850" s="3"/>
      <c r="G850" s="3"/>
      <c r="H850" s="3"/>
      <c r="I850" s="3"/>
    </row>
    <row r="851" spans="6:9" ht="12.75">
      <c r="F851" s="3"/>
      <c r="G851" s="3"/>
      <c r="H851" s="3"/>
      <c r="I851" s="3"/>
    </row>
    <row r="852" spans="6:9" ht="12.75">
      <c r="F852" s="3"/>
      <c r="G852" s="3"/>
      <c r="H852" s="3"/>
      <c r="I852" s="3"/>
    </row>
    <row r="853" spans="6:9" ht="12.75">
      <c r="F853" s="3"/>
      <c r="G853" s="3"/>
      <c r="H853" s="3"/>
      <c r="I853" s="3"/>
    </row>
    <row r="854" spans="6:9" ht="12.75">
      <c r="F854" s="3"/>
      <c r="G854" s="3"/>
      <c r="H854" s="3"/>
      <c r="I854" s="3"/>
    </row>
    <row r="855" spans="6:9" ht="12.75">
      <c r="F855" s="3"/>
      <c r="G855" s="3"/>
      <c r="H855" s="3"/>
      <c r="I855" s="3"/>
    </row>
    <row r="856" spans="6:9" ht="12.75">
      <c r="F856" s="3"/>
      <c r="G856" s="3"/>
      <c r="H856" s="3"/>
      <c r="I856" s="3"/>
    </row>
    <row r="857" spans="6:9" ht="12.75">
      <c r="F857" s="3"/>
      <c r="G857" s="3"/>
      <c r="H857" s="3"/>
      <c r="I857" s="3"/>
    </row>
    <row r="858" spans="6:9" ht="12.75">
      <c r="F858" s="3"/>
      <c r="G858" s="3"/>
      <c r="H858" s="3"/>
      <c r="I858" s="3"/>
    </row>
    <row r="859" spans="6:9" ht="12.75">
      <c r="F859" s="3"/>
      <c r="G859" s="3"/>
      <c r="H859" s="3"/>
      <c r="I859" s="3"/>
    </row>
    <row r="860" spans="6:9" ht="12.75">
      <c r="F860" s="3"/>
      <c r="G860" s="3"/>
      <c r="H860" s="3"/>
      <c r="I860" s="3"/>
    </row>
    <row r="861" spans="6:9" ht="12.75">
      <c r="F861" s="3"/>
      <c r="G861" s="3"/>
      <c r="H861" s="3"/>
      <c r="I861" s="3"/>
    </row>
    <row r="862" spans="6:9" ht="12.75">
      <c r="F862" s="3"/>
      <c r="G862" s="3"/>
      <c r="H862" s="3"/>
      <c r="I862" s="3"/>
    </row>
    <row r="863" spans="6:9" ht="12.75">
      <c r="F863" s="3"/>
      <c r="G863" s="3"/>
      <c r="H863" s="3"/>
      <c r="I863" s="3"/>
    </row>
    <row r="864" spans="6:9" ht="12.75">
      <c r="F864" s="3"/>
      <c r="G864" s="3"/>
      <c r="H864" s="3"/>
      <c r="I864" s="3"/>
    </row>
    <row r="865" spans="6:9" ht="12.75">
      <c r="F865" s="3"/>
      <c r="G865" s="3"/>
      <c r="H865" s="3"/>
      <c r="I865" s="3"/>
    </row>
    <row r="866" spans="6:9" ht="12.75">
      <c r="F866" s="3"/>
      <c r="G866" s="3"/>
      <c r="H866" s="3"/>
      <c r="I866" s="3"/>
    </row>
    <row r="867" spans="6:9" ht="12.75">
      <c r="F867" s="3"/>
      <c r="G867" s="3"/>
      <c r="H867" s="3"/>
      <c r="I867" s="3"/>
    </row>
    <row r="868" spans="6:9" ht="12.75">
      <c r="F868" s="3"/>
      <c r="G868" s="3"/>
      <c r="H868" s="3"/>
      <c r="I868" s="3"/>
    </row>
    <row r="869" spans="6:9" ht="12.75">
      <c r="F869" s="3"/>
      <c r="G869" s="3"/>
      <c r="H869" s="3"/>
      <c r="I869" s="3"/>
    </row>
    <row r="870" spans="6:9" ht="12.75">
      <c r="F870" s="3"/>
      <c r="G870" s="3"/>
      <c r="H870" s="3"/>
      <c r="I870" s="3"/>
    </row>
    <row r="871" spans="6:9" ht="12.75">
      <c r="F871" s="3"/>
      <c r="G871" s="3"/>
      <c r="H871" s="3"/>
      <c r="I871" s="3"/>
    </row>
    <row r="872" spans="6:9" ht="12.75">
      <c r="F872" s="3"/>
      <c r="G872" s="3"/>
      <c r="H872" s="3"/>
      <c r="I872" s="3"/>
    </row>
    <row r="873" spans="6:9" ht="12.75">
      <c r="F873" s="3"/>
      <c r="G873" s="3"/>
      <c r="H873" s="3"/>
      <c r="I873" s="3"/>
    </row>
    <row r="874" spans="6:9" ht="12.75">
      <c r="F874" s="3"/>
      <c r="G874" s="3"/>
      <c r="H874" s="3"/>
      <c r="I874" s="3"/>
    </row>
    <row r="875" spans="6:9" ht="12.75">
      <c r="F875" s="3"/>
      <c r="G875" s="3"/>
      <c r="H875" s="3"/>
      <c r="I875" s="3"/>
    </row>
    <row r="876" spans="6:9" ht="12.75">
      <c r="F876" s="3"/>
      <c r="G876" s="3"/>
      <c r="H876" s="3"/>
      <c r="I876" s="3"/>
    </row>
    <row r="877" spans="6:9" ht="12.75">
      <c r="F877" s="3"/>
      <c r="G877" s="3"/>
      <c r="H877" s="3"/>
      <c r="I877" s="3"/>
    </row>
    <row r="878" spans="6:9" ht="12.75">
      <c r="F878" s="3"/>
      <c r="G878" s="3"/>
      <c r="H878" s="3"/>
      <c r="I878" s="3"/>
    </row>
    <row r="879" spans="6:9" ht="12.75">
      <c r="F879" s="3"/>
      <c r="G879" s="3"/>
      <c r="H879" s="3"/>
      <c r="I879" s="3"/>
    </row>
    <row r="880" spans="6:9" ht="12.75">
      <c r="F880" s="3"/>
      <c r="G880" s="3"/>
      <c r="H880" s="3"/>
      <c r="I880" s="3"/>
    </row>
    <row r="881" spans="6:9" ht="12.75">
      <c r="F881" s="3"/>
      <c r="G881" s="3"/>
      <c r="H881" s="3"/>
      <c r="I881" s="3"/>
    </row>
    <row r="882" spans="6:9" ht="12.75">
      <c r="F882" s="3"/>
      <c r="G882" s="3"/>
      <c r="H882" s="3"/>
      <c r="I882" s="3"/>
    </row>
    <row r="883" spans="6:9" ht="12.75">
      <c r="F883" s="3"/>
      <c r="G883" s="3"/>
      <c r="H883" s="3"/>
      <c r="I883" s="3"/>
    </row>
    <row r="884" spans="6:9" ht="12.75">
      <c r="F884" s="3"/>
      <c r="G884" s="3"/>
      <c r="H884" s="3"/>
      <c r="I884" s="3"/>
    </row>
    <row r="885" spans="6:9" ht="12.75">
      <c r="F885" s="3"/>
      <c r="G885" s="3"/>
      <c r="H885" s="3"/>
      <c r="I885" s="3"/>
    </row>
    <row r="886" spans="6:9" ht="12.75">
      <c r="F886" s="3"/>
      <c r="G886" s="3"/>
      <c r="H886" s="3"/>
      <c r="I886" s="3"/>
    </row>
    <row r="887" spans="6:9" ht="12.75">
      <c r="F887" s="3"/>
      <c r="G887" s="3"/>
      <c r="H887" s="3"/>
      <c r="I887" s="3"/>
    </row>
    <row r="888" spans="6:9" ht="12.75">
      <c r="F888" s="3"/>
      <c r="G888" s="3"/>
      <c r="H888" s="3"/>
      <c r="I888" s="3"/>
    </row>
    <row r="889" spans="6:9" ht="12.75">
      <c r="F889" s="3"/>
      <c r="G889" s="3"/>
      <c r="H889" s="3"/>
      <c r="I889" s="3"/>
    </row>
    <row r="890" spans="6:9" ht="12.75">
      <c r="F890" s="3"/>
      <c r="G890" s="3"/>
      <c r="H890" s="3"/>
      <c r="I890" s="3"/>
    </row>
    <row r="891" spans="6:9" ht="12.75">
      <c r="F891" s="3"/>
      <c r="G891" s="3"/>
      <c r="H891" s="3"/>
      <c r="I891" s="3"/>
    </row>
    <row r="892" spans="6:9" ht="12.75">
      <c r="F892" s="3"/>
      <c r="G892" s="3"/>
      <c r="H892" s="3"/>
      <c r="I892" s="3"/>
    </row>
    <row r="893" spans="6:9" ht="12.75">
      <c r="F893" s="3"/>
      <c r="G893" s="3"/>
      <c r="H893" s="3"/>
      <c r="I893" s="3"/>
    </row>
    <row r="894" spans="6:9" ht="12.75">
      <c r="F894" s="3"/>
      <c r="G894" s="3"/>
      <c r="H894" s="3"/>
      <c r="I894" s="3"/>
    </row>
    <row r="895" spans="6:9" ht="12.75">
      <c r="F895" s="3"/>
      <c r="G895" s="3"/>
      <c r="H895" s="3"/>
      <c r="I895" s="3"/>
    </row>
    <row r="896" spans="6:9" ht="12.75">
      <c r="F896" s="3"/>
      <c r="G896" s="3"/>
      <c r="H896" s="3"/>
      <c r="I896" s="3"/>
    </row>
    <row r="897" spans="6:9" ht="12.75">
      <c r="F897" s="3"/>
      <c r="G897" s="3"/>
      <c r="H897" s="3"/>
      <c r="I897" s="3"/>
    </row>
    <row r="898" spans="6:9" ht="12.75">
      <c r="F898" s="3"/>
      <c r="G898" s="3"/>
      <c r="H898" s="3"/>
      <c r="I898" s="3"/>
    </row>
    <row r="899" spans="6:9" ht="12.75">
      <c r="F899" s="3"/>
      <c r="G899" s="3"/>
      <c r="H899" s="3"/>
      <c r="I899" s="3"/>
    </row>
    <row r="900" spans="6:9" ht="12.75">
      <c r="F900" s="3"/>
      <c r="G900" s="3"/>
      <c r="H900" s="3"/>
      <c r="I900" s="3"/>
    </row>
    <row r="901" spans="6:9" ht="12.75">
      <c r="F901" s="3"/>
      <c r="G901" s="3"/>
      <c r="H901" s="3"/>
      <c r="I901" s="3"/>
    </row>
    <row r="902" spans="6:9" ht="12.75">
      <c r="F902" s="3"/>
      <c r="G902" s="3"/>
      <c r="H902" s="3"/>
      <c r="I902" s="3"/>
    </row>
    <row r="903" spans="6:9" ht="12.75">
      <c r="F903" s="3"/>
      <c r="G903" s="3"/>
      <c r="H903" s="3"/>
      <c r="I903" s="3"/>
    </row>
    <row r="904" spans="6:9" ht="12.75">
      <c r="F904" s="3"/>
      <c r="G904" s="3"/>
      <c r="H904" s="3"/>
      <c r="I904" s="3"/>
    </row>
    <row r="905" spans="6:9" ht="12.75">
      <c r="F905" s="3"/>
      <c r="G905" s="3"/>
      <c r="H905" s="3"/>
      <c r="I905" s="3"/>
    </row>
    <row r="906" spans="6:9" ht="12.75">
      <c r="F906" s="3"/>
      <c r="G906" s="3"/>
      <c r="H906" s="3"/>
      <c r="I906" s="3"/>
    </row>
    <row r="907" spans="6:9" ht="12.75">
      <c r="F907" s="3"/>
      <c r="G907" s="3"/>
      <c r="H907" s="3"/>
      <c r="I907" s="3"/>
    </row>
    <row r="908" spans="6:9" ht="12.75">
      <c r="F908" s="3"/>
      <c r="G908" s="3"/>
      <c r="H908" s="3"/>
      <c r="I908" s="3"/>
    </row>
    <row r="909" spans="6:9" ht="12.75">
      <c r="F909" s="3"/>
      <c r="G909" s="3"/>
      <c r="H909" s="3"/>
      <c r="I909" s="3"/>
    </row>
    <row r="910" spans="6:9" ht="12.75">
      <c r="F910" s="3"/>
      <c r="G910" s="3"/>
      <c r="H910" s="3"/>
      <c r="I910" s="3"/>
    </row>
    <row r="911" spans="6:9" ht="12.75">
      <c r="F911" s="3"/>
      <c r="G911" s="3"/>
      <c r="H911" s="3"/>
      <c r="I911" s="3"/>
    </row>
    <row r="912" spans="6:9" ht="12.75">
      <c r="F912" s="3"/>
      <c r="G912" s="3"/>
      <c r="H912" s="3"/>
      <c r="I912" s="3"/>
    </row>
    <row r="913" spans="6:9" ht="12.75">
      <c r="F913" s="3"/>
      <c r="G913" s="3"/>
      <c r="H913" s="3"/>
      <c r="I913" s="3"/>
    </row>
    <row r="914" spans="6:9" ht="12.75">
      <c r="F914" s="3"/>
      <c r="G914" s="3"/>
      <c r="H914" s="3"/>
      <c r="I914" s="3"/>
    </row>
    <row r="915" spans="6:9" ht="12.75">
      <c r="F915" s="3"/>
      <c r="G915" s="3"/>
      <c r="H915" s="3"/>
      <c r="I915" s="3"/>
    </row>
    <row r="916" spans="6:9" ht="12.75">
      <c r="F916" s="3"/>
      <c r="G916" s="3"/>
      <c r="H916" s="3"/>
      <c r="I916" s="3"/>
    </row>
    <row r="917" spans="6:9" ht="12.75">
      <c r="F917" s="3"/>
      <c r="G917" s="3"/>
      <c r="H917" s="3"/>
      <c r="I917" s="3"/>
    </row>
    <row r="918" spans="6:9" ht="12.75">
      <c r="F918" s="3"/>
      <c r="G918" s="3"/>
      <c r="H918" s="3"/>
      <c r="I918" s="3"/>
    </row>
    <row r="919" spans="6:9" ht="12.75">
      <c r="F919" s="3"/>
      <c r="G919" s="3"/>
      <c r="H919" s="3"/>
      <c r="I919" s="3"/>
    </row>
    <row r="920" spans="6:9" ht="12.75">
      <c r="F920" s="3"/>
      <c r="G920" s="3"/>
      <c r="H920" s="3"/>
      <c r="I920" s="3"/>
    </row>
    <row r="921" spans="6:9" ht="12.75">
      <c r="F921" s="3"/>
      <c r="G921" s="3"/>
      <c r="H921" s="3"/>
      <c r="I921" s="3"/>
    </row>
    <row r="922" spans="6:9" ht="12.75">
      <c r="F922" s="3"/>
      <c r="G922" s="3"/>
      <c r="H922" s="3"/>
      <c r="I922" s="3"/>
    </row>
    <row r="923" spans="6:9" ht="12.75">
      <c r="F923" s="3"/>
      <c r="G923" s="3"/>
      <c r="H923" s="3"/>
      <c r="I923" s="3"/>
    </row>
    <row r="924" spans="6:9" ht="12.75">
      <c r="F924" s="3"/>
      <c r="G924" s="3"/>
      <c r="H924" s="3"/>
      <c r="I924" s="3"/>
    </row>
    <row r="925" spans="6:9" ht="12.75">
      <c r="F925" s="3"/>
      <c r="G925" s="3"/>
      <c r="H925" s="3"/>
      <c r="I925" s="3"/>
    </row>
    <row r="926" spans="6:9" ht="12.75">
      <c r="F926" s="3"/>
      <c r="G926" s="3"/>
      <c r="H926" s="3"/>
      <c r="I926" s="3"/>
    </row>
    <row r="927" spans="6:9" ht="12.75">
      <c r="F927" s="3"/>
      <c r="G927" s="3"/>
      <c r="H927" s="3"/>
      <c r="I927" s="3"/>
    </row>
    <row r="928" spans="6:9" ht="12.75">
      <c r="F928" s="3"/>
      <c r="G928" s="3"/>
      <c r="H928" s="3"/>
      <c r="I928" s="3"/>
    </row>
    <row r="929" spans="6:9" ht="12.75">
      <c r="F929" s="3"/>
      <c r="G929" s="3"/>
      <c r="H929" s="3"/>
      <c r="I929" s="3"/>
    </row>
    <row r="930" spans="6:9" ht="12.75">
      <c r="F930" s="3"/>
      <c r="G930" s="3"/>
      <c r="H930" s="3"/>
      <c r="I930" s="3"/>
    </row>
    <row r="931" spans="6:9" ht="12.75">
      <c r="F931" s="3"/>
      <c r="G931" s="3"/>
      <c r="H931" s="3"/>
      <c r="I931" s="3"/>
    </row>
    <row r="932" spans="6:9" ht="12.75">
      <c r="F932" s="3"/>
      <c r="G932" s="3"/>
      <c r="H932" s="3"/>
      <c r="I932" s="3"/>
    </row>
    <row r="933" spans="6:9" ht="12.75">
      <c r="F933" s="3"/>
      <c r="G933" s="3"/>
      <c r="H933" s="3"/>
      <c r="I933" s="3"/>
    </row>
    <row r="934" spans="6:9" ht="12.75">
      <c r="F934" s="3"/>
      <c r="G934" s="3"/>
      <c r="H934" s="3"/>
      <c r="I934" s="3"/>
    </row>
    <row r="935" spans="6:9" ht="12.75">
      <c r="F935" s="3"/>
      <c r="G935" s="3"/>
      <c r="H935" s="3"/>
      <c r="I935" s="3"/>
    </row>
    <row r="936" spans="6:9" ht="12.75">
      <c r="F936" s="3"/>
      <c r="G936" s="3"/>
      <c r="H936" s="3"/>
      <c r="I936" s="3"/>
    </row>
    <row r="937" spans="6:9" ht="12.75">
      <c r="F937" s="3"/>
      <c r="G937" s="3"/>
      <c r="H937" s="3"/>
      <c r="I937" s="3"/>
    </row>
    <row r="938" spans="6:9" ht="12.75">
      <c r="F938" s="3"/>
      <c r="G938" s="3"/>
      <c r="H938" s="3"/>
      <c r="I938" s="3"/>
    </row>
    <row r="939" spans="6:9" ht="12.75">
      <c r="F939" s="3"/>
      <c r="G939" s="3"/>
      <c r="H939" s="3"/>
      <c r="I939" s="3"/>
    </row>
    <row r="940" spans="6:9" ht="12.75">
      <c r="F940" s="3"/>
      <c r="G940" s="3"/>
      <c r="H940" s="3"/>
      <c r="I940" s="3"/>
    </row>
    <row r="941" spans="6:9" ht="12.75">
      <c r="F941" s="3"/>
      <c r="G941" s="3"/>
      <c r="H941" s="3"/>
      <c r="I941" s="3"/>
    </row>
    <row r="942" spans="6:9" ht="12.75">
      <c r="F942" s="3"/>
      <c r="G942" s="3"/>
      <c r="H942" s="3"/>
      <c r="I942" s="3"/>
    </row>
    <row r="943" spans="6:9" ht="12.75">
      <c r="F943" s="3"/>
      <c r="G943" s="3"/>
      <c r="H943" s="3"/>
      <c r="I943" s="3"/>
    </row>
    <row r="944" spans="6:9" ht="12.75">
      <c r="F944" s="3"/>
      <c r="G944" s="3"/>
      <c r="H944" s="3"/>
      <c r="I944" s="3"/>
    </row>
    <row r="945" spans="6:9" ht="12.75">
      <c r="F945" s="3"/>
      <c r="G945" s="3"/>
      <c r="H945" s="3"/>
      <c r="I945" s="3"/>
    </row>
    <row r="946" spans="6:9" ht="12.75">
      <c r="F946" s="3"/>
      <c r="G946" s="3"/>
      <c r="H946" s="3"/>
      <c r="I946" s="3"/>
    </row>
    <row r="947" spans="6:9" ht="12.75">
      <c r="F947" s="3"/>
      <c r="G947" s="3"/>
      <c r="H947" s="3"/>
      <c r="I947" s="3"/>
    </row>
    <row r="948" spans="6:9" ht="12.75">
      <c r="F948" s="3"/>
      <c r="G948" s="3"/>
      <c r="H948" s="3"/>
      <c r="I948" s="3"/>
    </row>
    <row r="949" spans="6:9" ht="12.75">
      <c r="F949" s="3"/>
      <c r="G949" s="3"/>
      <c r="H949" s="3"/>
      <c r="I949" s="3"/>
    </row>
    <row r="950" spans="6:9" ht="12.75">
      <c r="F950" s="3"/>
      <c r="G950" s="3"/>
      <c r="H950" s="3"/>
      <c r="I950" s="3"/>
    </row>
    <row r="951" spans="6:9" ht="12.75">
      <c r="F951" s="3"/>
      <c r="G951" s="3"/>
      <c r="H951" s="3"/>
      <c r="I951" s="3"/>
    </row>
    <row r="952" spans="6:9" ht="12.75">
      <c r="F952" s="3"/>
      <c r="G952" s="3"/>
      <c r="H952" s="3"/>
      <c r="I952" s="3"/>
    </row>
    <row r="953" spans="6:9" ht="12.75">
      <c r="F953" s="3"/>
      <c r="G953" s="3"/>
      <c r="H953" s="3"/>
      <c r="I953" s="3"/>
    </row>
    <row r="954" spans="6:9" ht="12.75">
      <c r="F954" s="3"/>
      <c r="G954" s="3"/>
      <c r="H954" s="3"/>
      <c r="I954" s="3"/>
    </row>
    <row r="955" spans="6:9" ht="12.75">
      <c r="F955" s="3"/>
      <c r="G955" s="3"/>
      <c r="H955" s="3"/>
      <c r="I955" s="3"/>
    </row>
    <row r="956" spans="6:9" ht="12.75">
      <c r="F956" s="3"/>
      <c r="G956" s="3"/>
      <c r="H956" s="3"/>
      <c r="I956" s="3"/>
    </row>
    <row r="957" spans="6:9" ht="12.75">
      <c r="F957" s="3"/>
      <c r="G957" s="3"/>
      <c r="H957" s="3"/>
      <c r="I957" s="3"/>
    </row>
    <row r="958" spans="6:9" ht="12.75">
      <c r="F958" s="3"/>
      <c r="G958" s="3"/>
      <c r="H958" s="3"/>
      <c r="I958" s="3"/>
    </row>
    <row r="959" spans="6:9" ht="12.75">
      <c r="F959" s="3"/>
      <c r="G959" s="3"/>
      <c r="H959" s="3"/>
      <c r="I959" s="3"/>
    </row>
    <row r="960" spans="6:9" ht="12.75">
      <c r="F960" s="3"/>
      <c r="G960" s="3"/>
      <c r="H960" s="3"/>
      <c r="I960" s="3"/>
    </row>
    <row r="961" spans="6:9" ht="12.75">
      <c r="F961" s="3"/>
      <c r="G961" s="3"/>
      <c r="H961" s="3"/>
      <c r="I961" s="3"/>
    </row>
    <row r="962" spans="6:9" ht="12.75">
      <c r="F962" s="3"/>
      <c r="G962" s="3"/>
      <c r="H962" s="3"/>
      <c r="I962" s="3"/>
    </row>
    <row r="963" spans="6:9" ht="12.75">
      <c r="F963" s="3"/>
      <c r="G963" s="3"/>
      <c r="H963" s="3"/>
      <c r="I963" s="3"/>
    </row>
    <row r="964" spans="6:9" ht="12.75">
      <c r="F964" s="3"/>
      <c r="G964" s="3"/>
      <c r="H964" s="3"/>
      <c r="I964" s="3"/>
    </row>
    <row r="965" spans="6:9" ht="12.75">
      <c r="F965" s="3"/>
      <c r="G965" s="3"/>
      <c r="H965" s="3"/>
      <c r="I965" s="3"/>
    </row>
    <row r="966" spans="6:9" ht="12.75">
      <c r="F966" s="3"/>
      <c r="G966" s="3"/>
      <c r="H966" s="3"/>
      <c r="I966" s="3"/>
    </row>
    <row r="967" spans="6:9" ht="12.75">
      <c r="F967" s="3"/>
      <c r="G967" s="3"/>
      <c r="H967" s="3"/>
      <c r="I967" s="3"/>
    </row>
    <row r="968" spans="6:9" ht="12.75">
      <c r="F968" s="3"/>
      <c r="G968" s="3"/>
      <c r="H968" s="3"/>
      <c r="I968" s="3"/>
    </row>
    <row r="969" spans="6:9" ht="12.75">
      <c r="F969" s="3"/>
      <c r="G969" s="3"/>
      <c r="H969" s="3"/>
      <c r="I969" s="3"/>
    </row>
    <row r="970" spans="6:9" ht="12.75">
      <c r="F970" s="3"/>
      <c r="G970" s="3"/>
      <c r="H970" s="3"/>
      <c r="I970" s="3"/>
    </row>
    <row r="971" spans="6:9" ht="12.75">
      <c r="F971" s="3"/>
      <c r="G971" s="3"/>
      <c r="H971" s="3"/>
      <c r="I971" s="3"/>
    </row>
    <row r="972" spans="6:9" ht="12.75">
      <c r="F972" s="3"/>
      <c r="G972" s="3"/>
      <c r="H972" s="3"/>
      <c r="I972" s="3"/>
    </row>
    <row r="973" spans="6:9" ht="12.75">
      <c r="F973" s="3"/>
      <c r="G973" s="3"/>
      <c r="H973" s="3"/>
      <c r="I973" s="3"/>
    </row>
    <row r="974" spans="6:9" ht="12.75">
      <c r="F974" s="3"/>
      <c r="G974" s="3"/>
      <c r="H974" s="3"/>
      <c r="I974" s="3"/>
    </row>
    <row r="975" spans="6:9" ht="12.75">
      <c r="F975" s="3"/>
      <c r="G975" s="3"/>
      <c r="H975" s="3"/>
      <c r="I975" s="3"/>
    </row>
    <row r="976" spans="6:9" ht="12.75">
      <c r="F976" s="3"/>
      <c r="G976" s="3"/>
      <c r="H976" s="3"/>
      <c r="I976" s="3"/>
    </row>
    <row r="977" spans="6:9" ht="12.75">
      <c r="F977" s="3"/>
      <c r="G977" s="3"/>
      <c r="H977" s="3"/>
      <c r="I977" s="3"/>
    </row>
    <row r="978" spans="6:9" ht="12.75">
      <c r="F978" s="3"/>
      <c r="G978" s="3"/>
      <c r="H978" s="3"/>
      <c r="I978" s="3"/>
    </row>
    <row r="979" spans="6:9" ht="12.75">
      <c r="F979" s="3"/>
      <c r="G979" s="3"/>
      <c r="H979" s="3"/>
      <c r="I979" s="3"/>
    </row>
    <row r="980" spans="6:9" ht="12.75">
      <c r="F980" s="3"/>
      <c r="G980" s="3"/>
      <c r="H980" s="3"/>
      <c r="I980" s="3"/>
    </row>
    <row r="981" spans="6:9" ht="12.75">
      <c r="F981" s="3"/>
      <c r="G981" s="3"/>
      <c r="H981" s="3"/>
      <c r="I981" s="3"/>
    </row>
    <row r="982" spans="6:9" ht="12.75">
      <c r="F982" s="3"/>
      <c r="G982" s="3"/>
      <c r="H982" s="3"/>
      <c r="I982" s="3"/>
    </row>
    <row r="983" spans="6:9" ht="12.75">
      <c r="F983" s="3"/>
      <c r="G983" s="3"/>
      <c r="H983" s="3"/>
      <c r="I983" s="3"/>
    </row>
    <row r="984" spans="6:9" ht="12.75">
      <c r="F984" s="3"/>
      <c r="G984" s="3"/>
      <c r="H984" s="3"/>
      <c r="I984" s="3"/>
    </row>
    <row r="985" spans="6:9" ht="12.75">
      <c r="F985" s="3"/>
      <c r="G985" s="3"/>
      <c r="H985" s="3"/>
      <c r="I985" s="3"/>
    </row>
    <row r="986" spans="6:9" ht="12.75">
      <c r="F986" s="3"/>
      <c r="G986" s="3"/>
      <c r="H986" s="3"/>
      <c r="I986" s="3"/>
    </row>
    <row r="987" spans="6:9" ht="12.75">
      <c r="F987" s="3"/>
      <c r="G987" s="3"/>
      <c r="H987" s="3"/>
      <c r="I987" s="3"/>
    </row>
    <row r="988" spans="6:9" ht="12.75">
      <c r="F988" s="3"/>
      <c r="G988" s="3"/>
      <c r="H988" s="3"/>
      <c r="I988" s="3"/>
    </row>
    <row r="989" spans="6:9" ht="12.75">
      <c r="F989" s="3"/>
      <c r="G989" s="3"/>
      <c r="H989" s="3"/>
      <c r="I989" s="3"/>
    </row>
    <row r="990" spans="6:9" ht="12.75">
      <c r="F990" s="3"/>
      <c r="G990" s="3"/>
      <c r="H990" s="3"/>
      <c r="I990" s="3"/>
    </row>
    <row r="991" spans="6:9" ht="12.75">
      <c r="F991" s="3"/>
      <c r="G991" s="3"/>
      <c r="H991" s="3"/>
      <c r="I991" s="3"/>
    </row>
    <row r="992" spans="6:9" ht="12.75">
      <c r="F992" s="3"/>
      <c r="G992" s="3"/>
      <c r="H992" s="3"/>
      <c r="I992" s="3"/>
    </row>
    <row r="993" spans="6:9" ht="12.75">
      <c r="F993" s="3"/>
      <c r="G993" s="3"/>
      <c r="H993" s="3"/>
      <c r="I993" s="3"/>
    </row>
    <row r="994" spans="6:9" ht="12.75">
      <c r="F994" s="3"/>
      <c r="G994" s="3"/>
      <c r="H994" s="3"/>
      <c r="I994" s="3"/>
    </row>
    <row r="995" spans="6:9" ht="12.75">
      <c r="F995" s="3"/>
      <c r="G995" s="3"/>
      <c r="H995" s="3"/>
      <c r="I995" s="3"/>
    </row>
    <row r="996" spans="6:9" ht="12.75">
      <c r="F996" s="3"/>
      <c r="G996" s="3"/>
      <c r="H996" s="3"/>
      <c r="I996" s="3"/>
    </row>
    <row r="997" spans="6:9" ht="12.75">
      <c r="F997" s="3"/>
      <c r="G997" s="3"/>
      <c r="H997" s="3"/>
      <c r="I997" s="3"/>
    </row>
    <row r="998" spans="6:9" ht="12.75">
      <c r="F998" s="3"/>
      <c r="G998" s="3"/>
      <c r="H998" s="3"/>
      <c r="I998" s="3"/>
    </row>
    <row r="999" spans="6:9" ht="12.75">
      <c r="F999" s="3"/>
      <c r="G999" s="3"/>
      <c r="H999" s="3"/>
      <c r="I999" s="3"/>
    </row>
    <row r="1000" spans="6:9" ht="12.75">
      <c r="F1000" s="3"/>
      <c r="G1000" s="3"/>
      <c r="H1000" s="3"/>
      <c r="I1000" s="3"/>
    </row>
    <row r="1001" spans="6:9" ht="12.75">
      <c r="F1001" s="3"/>
      <c r="G1001" s="3"/>
      <c r="H1001" s="3"/>
      <c r="I1001" s="3"/>
    </row>
    <row r="1002" spans="6:9" ht="12.75">
      <c r="F1002" s="3"/>
      <c r="G1002" s="3"/>
      <c r="H1002" s="3"/>
      <c r="I1002" s="3"/>
    </row>
    <row r="1003" spans="6:9" ht="12.75">
      <c r="F1003" s="3"/>
      <c r="G1003" s="3"/>
      <c r="H1003" s="3"/>
      <c r="I1003" s="3"/>
    </row>
    <row r="1004" spans="6:9" ht="12.75">
      <c r="F1004" s="3"/>
      <c r="G1004" s="3"/>
      <c r="H1004" s="3"/>
      <c r="I1004" s="3"/>
    </row>
    <row r="1005" spans="6:9" ht="12.75">
      <c r="F1005" s="3"/>
      <c r="G1005" s="3"/>
      <c r="H1005" s="3"/>
      <c r="I1005" s="3"/>
    </row>
    <row r="1006" spans="6:9" ht="12.75">
      <c r="F1006" s="3"/>
      <c r="G1006" s="3"/>
      <c r="H1006" s="3"/>
      <c r="I1006" s="3"/>
    </row>
    <row r="1007" spans="6:9" ht="12.75">
      <c r="F1007" s="3"/>
      <c r="G1007" s="3"/>
      <c r="H1007" s="3"/>
      <c r="I1007" s="3"/>
    </row>
    <row r="1008" spans="6:9" ht="12.75">
      <c r="F1008" s="3"/>
      <c r="G1008" s="3"/>
      <c r="H1008" s="3"/>
      <c r="I1008" s="3"/>
    </row>
    <row r="1009" spans="6:9" ht="12.75">
      <c r="F1009" s="3"/>
      <c r="G1009" s="3"/>
      <c r="H1009" s="3"/>
      <c r="I1009" s="3"/>
    </row>
    <row r="1010" spans="6:9" ht="12.75">
      <c r="F1010" s="3"/>
      <c r="G1010" s="3"/>
      <c r="H1010" s="3"/>
      <c r="I1010" s="3"/>
    </row>
    <row r="1011" spans="6:9" ht="12.75">
      <c r="F1011" s="3"/>
      <c r="G1011" s="3"/>
      <c r="H1011" s="3"/>
      <c r="I1011" s="3"/>
    </row>
    <row r="1012" spans="6:9" ht="12.75">
      <c r="F1012" s="3"/>
      <c r="G1012" s="3"/>
      <c r="H1012" s="3"/>
      <c r="I1012" s="3"/>
    </row>
    <row r="1013" spans="6:9" ht="12.75">
      <c r="F1013" s="3"/>
      <c r="G1013" s="3"/>
      <c r="H1013" s="3"/>
      <c r="I1013" s="3"/>
    </row>
    <row r="1014" spans="6:9" ht="12.75">
      <c r="F1014" s="3"/>
      <c r="G1014" s="3"/>
      <c r="H1014" s="3"/>
      <c r="I1014" s="3"/>
    </row>
    <row r="1015" spans="6:9" ht="12.75">
      <c r="F1015" s="3"/>
      <c r="G1015" s="3"/>
      <c r="H1015" s="3"/>
      <c r="I1015" s="3"/>
    </row>
    <row r="1016" spans="6:9" ht="12.75">
      <c r="F1016" s="3"/>
      <c r="G1016" s="3"/>
      <c r="H1016" s="3"/>
      <c r="I1016" s="3"/>
    </row>
    <row r="1017" spans="6:9" ht="12.75">
      <c r="F1017" s="3"/>
      <c r="G1017" s="3"/>
      <c r="H1017" s="3"/>
      <c r="I1017" s="3"/>
    </row>
    <row r="1018" spans="6:9" ht="12.75">
      <c r="F1018" s="3"/>
      <c r="G1018" s="3"/>
      <c r="H1018" s="3"/>
      <c r="I1018" s="3"/>
    </row>
    <row r="1019" spans="6:9" ht="12.75">
      <c r="F1019" s="3"/>
      <c r="G1019" s="3"/>
      <c r="H1019" s="3"/>
      <c r="I1019" s="3"/>
    </row>
    <row r="1020" spans="6:9" ht="12.75">
      <c r="F1020" s="3"/>
      <c r="G1020" s="3"/>
      <c r="H1020" s="3"/>
      <c r="I1020" s="3"/>
    </row>
    <row r="1021" spans="6:9" ht="12.75">
      <c r="F1021" s="3"/>
      <c r="G1021" s="3"/>
      <c r="H1021" s="3"/>
      <c r="I1021" s="3"/>
    </row>
    <row r="1022" spans="6:9" ht="12.75">
      <c r="F1022" s="3"/>
      <c r="G1022" s="3"/>
      <c r="H1022" s="3"/>
      <c r="I1022" s="3"/>
    </row>
    <row r="1023" spans="6:9" ht="12.75">
      <c r="F1023" s="3"/>
      <c r="G1023" s="3"/>
      <c r="H1023" s="3"/>
      <c r="I1023" s="3"/>
    </row>
    <row r="1024" spans="6:9" ht="12.75">
      <c r="F1024" s="3"/>
      <c r="G1024" s="3"/>
      <c r="H1024" s="3"/>
      <c r="I1024" s="3"/>
    </row>
    <row r="1025" spans="6:9" ht="12.75">
      <c r="F1025" s="3"/>
      <c r="G1025" s="3"/>
      <c r="H1025" s="3"/>
      <c r="I1025" s="3"/>
    </row>
    <row r="1026" spans="6:9" ht="12.75">
      <c r="F1026" s="3"/>
      <c r="G1026" s="3"/>
      <c r="H1026" s="3"/>
      <c r="I1026" s="3"/>
    </row>
    <row r="1027" spans="6:9" ht="12.75">
      <c r="F1027" s="3"/>
      <c r="G1027" s="3"/>
      <c r="H1027" s="3"/>
      <c r="I1027" s="3"/>
    </row>
    <row r="1028" spans="6:9" ht="12.75">
      <c r="F1028" s="3"/>
      <c r="G1028" s="3"/>
      <c r="H1028" s="3"/>
      <c r="I1028" s="3"/>
    </row>
    <row r="1029" spans="6:9" ht="12.75">
      <c r="F1029" s="3"/>
      <c r="G1029" s="3"/>
      <c r="H1029" s="3"/>
      <c r="I1029" s="3"/>
    </row>
    <row r="1030" spans="6:9" ht="12.75">
      <c r="F1030" s="3"/>
      <c r="G1030" s="3"/>
      <c r="H1030" s="3"/>
      <c r="I1030" s="3"/>
    </row>
    <row r="1031" spans="6:9" ht="12.75">
      <c r="F1031" s="3"/>
      <c r="G1031" s="3"/>
      <c r="H1031" s="3"/>
      <c r="I1031" s="3"/>
    </row>
    <row r="1032" spans="6:9" ht="12.75">
      <c r="F1032" s="3"/>
      <c r="G1032" s="3"/>
      <c r="H1032" s="3"/>
      <c r="I1032" s="3"/>
    </row>
    <row r="1033" spans="6:9" ht="12.75">
      <c r="F1033" s="3"/>
      <c r="G1033" s="3"/>
      <c r="H1033" s="3"/>
      <c r="I1033" s="3"/>
    </row>
    <row r="1034" spans="6:9" ht="12.75">
      <c r="F1034" s="3"/>
      <c r="G1034" s="3"/>
      <c r="H1034" s="3"/>
      <c r="I1034" s="3"/>
    </row>
    <row r="1035" spans="6:9" ht="12.75">
      <c r="F1035" s="3"/>
      <c r="G1035" s="3"/>
      <c r="H1035" s="3"/>
      <c r="I1035" s="3"/>
    </row>
    <row r="1036" spans="6:9" ht="12.75">
      <c r="F1036" s="3"/>
      <c r="G1036" s="3"/>
      <c r="H1036" s="3"/>
      <c r="I1036" s="3"/>
    </row>
    <row r="1037" spans="6:9" ht="12.75">
      <c r="F1037" s="3"/>
      <c r="G1037" s="3"/>
      <c r="H1037" s="3"/>
      <c r="I1037" s="3"/>
    </row>
    <row r="1038" spans="6:9" ht="12.75">
      <c r="F1038" s="3"/>
      <c r="G1038" s="3"/>
      <c r="H1038" s="3"/>
      <c r="I1038" s="3"/>
    </row>
    <row r="1039" spans="6:9" ht="12.75">
      <c r="F1039" s="3"/>
      <c r="G1039" s="3"/>
      <c r="H1039" s="3"/>
      <c r="I1039" s="3"/>
    </row>
    <row r="1040" spans="6:9" ht="12.75">
      <c r="F1040" s="3"/>
      <c r="G1040" s="3"/>
      <c r="H1040" s="3"/>
      <c r="I1040" s="3"/>
    </row>
    <row r="1041" spans="6:9" ht="12.75">
      <c r="F1041" s="3"/>
      <c r="G1041" s="3"/>
      <c r="H1041" s="3"/>
      <c r="I1041" s="3"/>
    </row>
    <row r="1042" spans="6:9" ht="12.75">
      <c r="F1042" s="3"/>
      <c r="G1042" s="3"/>
      <c r="H1042" s="3"/>
      <c r="I1042" s="3"/>
    </row>
    <row r="1043" spans="6:9" ht="12.75">
      <c r="F1043" s="3"/>
      <c r="G1043" s="3"/>
      <c r="H1043" s="3"/>
      <c r="I1043" s="3"/>
    </row>
    <row r="1044" spans="6:9" ht="12.75">
      <c r="F1044" s="3"/>
      <c r="G1044" s="3"/>
      <c r="H1044" s="3"/>
      <c r="I1044" s="3"/>
    </row>
    <row r="1045" spans="6:9" ht="12.75">
      <c r="F1045" s="3"/>
      <c r="G1045" s="3"/>
      <c r="H1045" s="3"/>
      <c r="I1045" s="3"/>
    </row>
    <row r="1046" spans="6:9" ht="12.75">
      <c r="F1046" s="3"/>
      <c r="G1046" s="3"/>
      <c r="H1046" s="3"/>
      <c r="I1046" s="3"/>
    </row>
    <row r="1047" spans="6:9" ht="12.75">
      <c r="F1047" s="3"/>
      <c r="G1047" s="3"/>
      <c r="H1047" s="3"/>
      <c r="I1047" s="3"/>
    </row>
    <row r="1048" spans="6:9" ht="12.75">
      <c r="F1048" s="3"/>
      <c r="G1048" s="3"/>
      <c r="H1048" s="3"/>
      <c r="I1048" s="3"/>
    </row>
    <row r="1049" spans="6:9" ht="12.75">
      <c r="F1049" s="3"/>
      <c r="G1049" s="3"/>
      <c r="H1049" s="3"/>
      <c r="I1049" s="3"/>
    </row>
    <row r="1050" spans="6:9" ht="12.75">
      <c r="F1050" s="3"/>
      <c r="G1050" s="3"/>
      <c r="H1050" s="3"/>
      <c r="I1050" s="3"/>
    </row>
    <row r="1051" spans="6:9" ht="12.75">
      <c r="F1051" s="3"/>
      <c r="G1051" s="3"/>
      <c r="H1051" s="3"/>
      <c r="I1051" s="3"/>
    </row>
    <row r="1052" spans="6:9" ht="12.75">
      <c r="F1052" s="3"/>
      <c r="G1052" s="3"/>
      <c r="H1052" s="3"/>
      <c r="I1052" s="3"/>
    </row>
    <row r="1053" spans="6:9" ht="12.75">
      <c r="F1053" s="3"/>
      <c r="G1053" s="3"/>
      <c r="H1053" s="3"/>
      <c r="I1053" s="3"/>
    </row>
    <row r="1054" spans="6:9" ht="12.75">
      <c r="F1054" s="3"/>
      <c r="G1054" s="3"/>
      <c r="H1054" s="3"/>
      <c r="I1054" s="3"/>
    </row>
    <row r="1055" spans="6:9" ht="12.75">
      <c r="F1055" s="3"/>
      <c r="G1055" s="3"/>
      <c r="H1055" s="3"/>
      <c r="I1055" s="3"/>
    </row>
    <row r="1056" spans="6:9" ht="12.75">
      <c r="F1056" s="3"/>
      <c r="G1056" s="3"/>
      <c r="H1056" s="3"/>
      <c r="I1056" s="3"/>
    </row>
    <row r="1057" spans="6:9" ht="12.75">
      <c r="F1057" s="3"/>
      <c r="G1057" s="3"/>
      <c r="H1057" s="3"/>
      <c r="I1057" s="3"/>
    </row>
    <row r="1058" spans="6:9" ht="12.75">
      <c r="F1058" s="3"/>
      <c r="G1058" s="3"/>
      <c r="H1058" s="3"/>
      <c r="I1058" s="3"/>
    </row>
    <row r="1059" spans="6:9" ht="12.75">
      <c r="F1059" s="3"/>
      <c r="G1059" s="3"/>
      <c r="H1059" s="3"/>
      <c r="I1059" s="3"/>
    </row>
    <row r="1060" spans="6:9" ht="12.75">
      <c r="F1060" s="3"/>
      <c r="G1060" s="3"/>
      <c r="H1060" s="3"/>
      <c r="I1060" s="3"/>
    </row>
    <row r="1061" spans="6:9" ht="12.75">
      <c r="F1061" s="3"/>
      <c r="G1061" s="3"/>
      <c r="H1061" s="3"/>
      <c r="I1061" s="3"/>
    </row>
    <row r="1062" spans="6:9" ht="12.75">
      <c r="F1062" s="3"/>
      <c r="G1062" s="3"/>
      <c r="H1062" s="3"/>
      <c r="I1062" s="3"/>
    </row>
    <row r="1063" spans="6:9" ht="12.75">
      <c r="F1063" s="3"/>
      <c r="G1063" s="3"/>
      <c r="H1063" s="3"/>
      <c r="I1063" s="3"/>
    </row>
    <row r="1064" spans="6:9" ht="12.75">
      <c r="F1064" s="3"/>
      <c r="G1064" s="3"/>
      <c r="H1064" s="3"/>
      <c r="I1064" s="3"/>
    </row>
    <row r="1065" spans="6:9" ht="12.75">
      <c r="F1065" s="3"/>
      <c r="G1065" s="3"/>
      <c r="H1065" s="3"/>
      <c r="I1065" s="3"/>
    </row>
    <row r="1066" spans="6:9" ht="12.75">
      <c r="F1066" s="3"/>
      <c r="G1066" s="3"/>
      <c r="H1066" s="3"/>
      <c r="I1066" s="3"/>
    </row>
    <row r="1067" spans="6:9" ht="12.75">
      <c r="F1067" s="3"/>
      <c r="G1067" s="3"/>
      <c r="H1067" s="3"/>
      <c r="I1067" s="3"/>
    </row>
    <row r="1068" spans="6:9" ht="12.75">
      <c r="F1068" s="3"/>
      <c r="G1068" s="3"/>
      <c r="H1068" s="3"/>
      <c r="I1068" s="3"/>
    </row>
    <row r="1069" spans="6:9" ht="12.75">
      <c r="F1069" s="3"/>
      <c r="G1069" s="3"/>
      <c r="H1069" s="3"/>
      <c r="I1069" s="3"/>
    </row>
    <row r="1070" spans="6:9" ht="12.75">
      <c r="F1070" s="3"/>
      <c r="G1070" s="3"/>
      <c r="H1070" s="3"/>
      <c r="I1070" s="3"/>
    </row>
    <row r="1071" spans="6:9" ht="12.75">
      <c r="F1071" s="3"/>
      <c r="G1071" s="3"/>
      <c r="H1071" s="3"/>
      <c r="I1071" s="3"/>
    </row>
    <row r="1072" spans="6:9" ht="12.75">
      <c r="F1072" s="3"/>
      <c r="G1072" s="3"/>
      <c r="H1072" s="3"/>
      <c r="I1072" s="3"/>
    </row>
    <row r="1073" spans="6:9" ht="12.75">
      <c r="F1073" s="3"/>
      <c r="G1073" s="3"/>
      <c r="H1073" s="3"/>
      <c r="I1073" s="3"/>
    </row>
    <row r="1074" spans="6:9" ht="12.75">
      <c r="F1074" s="3"/>
      <c r="G1074" s="3"/>
      <c r="H1074" s="3"/>
      <c r="I1074" s="3"/>
    </row>
    <row r="1075" spans="6:9" ht="12.75">
      <c r="F1075" s="3"/>
      <c r="G1075" s="3"/>
      <c r="H1075" s="3"/>
      <c r="I1075" s="3"/>
    </row>
    <row r="1076" spans="6:9" ht="12.75">
      <c r="F1076" s="3"/>
      <c r="G1076" s="3"/>
      <c r="H1076" s="3"/>
      <c r="I1076" s="3"/>
    </row>
    <row r="1077" spans="6:9" ht="12.75">
      <c r="F1077" s="3"/>
      <c r="G1077" s="3"/>
      <c r="H1077" s="3"/>
      <c r="I1077" s="3"/>
    </row>
    <row r="1078" spans="6:9" ht="12.75">
      <c r="F1078" s="3"/>
      <c r="G1078" s="3"/>
      <c r="H1078" s="3"/>
      <c r="I1078" s="3"/>
    </row>
    <row r="1079" spans="6:9" ht="12.75">
      <c r="F1079" s="3"/>
      <c r="G1079" s="3"/>
      <c r="H1079" s="3"/>
      <c r="I1079" s="3"/>
    </row>
    <row r="1080" spans="6:9" ht="12.75">
      <c r="F1080" s="3"/>
      <c r="G1080" s="3"/>
      <c r="H1080" s="3"/>
      <c r="I1080" s="3"/>
    </row>
    <row r="1081" spans="6:9" ht="12.75">
      <c r="F1081" s="3"/>
      <c r="G1081" s="3"/>
      <c r="H1081" s="3"/>
      <c r="I1081" s="3"/>
    </row>
    <row r="1082" spans="6:9" ht="12.75">
      <c r="F1082" s="3"/>
      <c r="G1082" s="3"/>
      <c r="H1082" s="3"/>
      <c r="I1082" s="3"/>
    </row>
    <row r="1083" spans="6:9" ht="12.75">
      <c r="F1083" s="3"/>
      <c r="G1083" s="3"/>
      <c r="H1083" s="3"/>
      <c r="I1083" s="3"/>
    </row>
    <row r="1084" spans="6:9" ht="12.75">
      <c r="F1084" s="3"/>
      <c r="G1084" s="3"/>
      <c r="H1084" s="3"/>
      <c r="I1084" s="3"/>
    </row>
    <row r="1085" spans="6:9" ht="12.75">
      <c r="F1085" s="3"/>
      <c r="G1085" s="3"/>
      <c r="H1085" s="3"/>
      <c r="I1085" s="3"/>
    </row>
    <row r="1086" spans="6:9" ht="12.75">
      <c r="F1086" s="3"/>
      <c r="G1086" s="3"/>
      <c r="H1086" s="3"/>
      <c r="I1086" s="3"/>
    </row>
    <row r="1087" spans="6:9" ht="12.75">
      <c r="F1087" s="3"/>
      <c r="G1087" s="3"/>
      <c r="H1087" s="3"/>
      <c r="I1087" s="3"/>
    </row>
    <row r="1088" spans="6:9" ht="12.75">
      <c r="F1088" s="3"/>
      <c r="G1088" s="3"/>
      <c r="H1088" s="3"/>
      <c r="I1088" s="3"/>
    </row>
    <row r="1089" spans="6:9" ht="12.75">
      <c r="F1089" s="3"/>
      <c r="G1089" s="3"/>
      <c r="H1089" s="3"/>
      <c r="I1089" s="3"/>
    </row>
    <row r="1090" spans="6:9" ht="12.75">
      <c r="F1090" s="3"/>
      <c r="G1090" s="3"/>
      <c r="H1090" s="3"/>
      <c r="I1090" s="3"/>
    </row>
    <row r="1091" spans="6:9" ht="12.75">
      <c r="F1091" s="3"/>
      <c r="G1091" s="3"/>
      <c r="H1091" s="3"/>
      <c r="I1091" s="3"/>
    </row>
    <row r="1092" spans="6:9" ht="12.75">
      <c r="F1092" s="3"/>
      <c r="G1092" s="3"/>
      <c r="H1092" s="3"/>
      <c r="I1092" s="3"/>
    </row>
    <row r="1093" spans="6:9" ht="12.75">
      <c r="F1093" s="3"/>
      <c r="G1093" s="3"/>
      <c r="H1093" s="3"/>
      <c r="I1093" s="3"/>
    </row>
    <row r="1094" spans="6:9" ht="12.75">
      <c r="F1094" s="3"/>
      <c r="G1094" s="3"/>
      <c r="H1094" s="3"/>
      <c r="I1094" s="3"/>
    </row>
    <row r="1095" spans="6:9" ht="12.75">
      <c r="F1095" s="3"/>
      <c r="G1095" s="3"/>
      <c r="H1095" s="3"/>
      <c r="I1095" s="3"/>
    </row>
    <row r="1096" spans="6:9" ht="12.75">
      <c r="F1096" s="3"/>
      <c r="G1096" s="3"/>
      <c r="H1096" s="3"/>
      <c r="I1096" s="3"/>
    </row>
    <row r="1097" spans="6:9" ht="12.75">
      <c r="F1097" s="3"/>
      <c r="G1097" s="3"/>
      <c r="H1097" s="3"/>
      <c r="I1097" s="3"/>
    </row>
    <row r="1098" spans="6:9" ht="12.75">
      <c r="F1098" s="3"/>
      <c r="G1098" s="3"/>
      <c r="H1098" s="3"/>
      <c r="I1098" s="3"/>
    </row>
    <row r="1099" spans="6:9" ht="12.75">
      <c r="F1099" s="3"/>
      <c r="G1099" s="3"/>
      <c r="H1099" s="3"/>
      <c r="I1099" s="3"/>
    </row>
    <row r="1100" spans="6:9" ht="12.75">
      <c r="F1100" s="3"/>
      <c r="G1100" s="3"/>
      <c r="H1100" s="3"/>
      <c r="I1100" s="3"/>
    </row>
    <row r="1101" spans="6:9" ht="12.75">
      <c r="F1101" s="3"/>
      <c r="G1101" s="3"/>
      <c r="H1101" s="3"/>
      <c r="I1101" s="3"/>
    </row>
    <row r="1102" spans="6:9" ht="12.75">
      <c r="F1102" s="3"/>
      <c r="G1102" s="3"/>
      <c r="H1102" s="3"/>
      <c r="I1102" s="3"/>
    </row>
    <row r="1103" spans="6:9" ht="12.75">
      <c r="F1103" s="3"/>
      <c r="G1103" s="3"/>
      <c r="H1103" s="3"/>
      <c r="I1103" s="3"/>
    </row>
    <row r="1104" spans="6:9" ht="12.75">
      <c r="F1104" s="3"/>
      <c r="G1104" s="3"/>
      <c r="H1104" s="3"/>
      <c r="I1104" s="3"/>
    </row>
    <row r="1105" spans="6:9" ht="12.75">
      <c r="F1105" s="3"/>
      <c r="G1105" s="3"/>
      <c r="H1105" s="3"/>
      <c r="I1105" s="3"/>
    </row>
    <row r="1106" spans="6:9" ht="12.75">
      <c r="F1106" s="3"/>
      <c r="G1106" s="3"/>
      <c r="H1106" s="3"/>
      <c r="I1106" s="3"/>
    </row>
    <row r="1107" spans="6:9" ht="12.75">
      <c r="F1107" s="3"/>
      <c r="G1107" s="3"/>
      <c r="H1107" s="3"/>
      <c r="I1107" s="3"/>
    </row>
    <row r="1108" spans="6:9" ht="12.75">
      <c r="F1108" s="3"/>
      <c r="G1108" s="3"/>
      <c r="H1108" s="3"/>
      <c r="I1108" s="3"/>
    </row>
    <row r="1109" spans="6:9" ht="12.75">
      <c r="F1109" s="3"/>
      <c r="G1109" s="3"/>
      <c r="H1109" s="3"/>
      <c r="I1109" s="3"/>
    </row>
    <row r="1110" spans="6:9" ht="12.75">
      <c r="F1110" s="3"/>
      <c r="G1110" s="3"/>
      <c r="H1110" s="3"/>
      <c r="I1110" s="3"/>
    </row>
    <row r="1111" spans="6:9" ht="12.75">
      <c r="F1111" s="3"/>
      <c r="G1111" s="3"/>
      <c r="H1111" s="3"/>
      <c r="I1111" s="3"/>
    </row>
    <row r="1112" spans="6:9" ht="12.75">
      <c r="F1112" s="3"/>
      <c r="G1112" s="3"/>
      <c r="H1112" s="3"/>
      <c r="I1112" s="3"/>
    </row>
    <row r="1113" spans="6:9" ht="12.75">
      <c r="F1113" s="3"/>
      <c r="G1113" s="3"/>
      <c r="H1113" s="3"/>
      <c r="I1113" s="3"/>
    </row>
    <row r="1114" spans="6:9" ht="12.75">
      <c r="F1114" s="3"/>
      <c r="G1114" s="3"/>
      <c r="H1114" s="3"/>
      <c r="I1114" s="3"/>
    </row>
    <row r="1115" spans="6:9" ht="12.75">
      <c r="F1115" s="3"/>
      <c r="G1115" s="3"/>
      <c r="H1115" s="3"/>
      <c r="I1115" s="3"/>
    </row>
    <row r="1116" spans="6:9" ht="12.75">
      <c r="F1116" s="3"/>
      <c r="G1116" s="3"/>
      <c r="H1116" s="3"/>
      <c r="I1116" s="3"/>
    </row>
    <row r="1117" spans="6:9" ht="12.75">
      <c r="F1117" s="3"/>
      <c r="G1117" s="3"/>
      <c r="H1117" s="3"/>
      <c r="I1117" s="3"/>
    </row>
    <row r="1118" spans="6:9" ht="12.75">
      <c r="F1118" s="3"/>
      <c r="G1118" s="3"/>
      <c r="H1118" s="3"/>
      <c r="I1118" s="3"/>
    </row>
    <row r="1119" spans="6:9" ht="12.75">
      <c r="F1119" s="3"/>
      <c r="G1119" s="3"/>
      <c r="H1119" s="3"/>
      <c r="I1119" s="3"/>
    </row>
    <row r="1120" spans="6:9" ht="12.75">
      <c r="F1120" s="3"/>
      <c r="G1120" s="3"/>
      <c r="H1120" s="3"/>
      <c r="I1120" s="3"/>
    </row>
    <row r="1121" spans="6:9" ht="12.75">
      <c r="F1121" s="3"/>
      <c r="G1121" s="3"/>
      <c r="H1121" s="3"/>
      <c r="I1121" s="3"/>
    </row>
    <row r="1122" spans="6:9" ht="12.75">
      <c r="F1122" s="3"/>
      <c r="G1122" s="3"/>
      <c r="H1122" s="3"/>
      <c r="I1122" s="3"/>
    </row>
    <row r="1123" spans="6:9" ht="12.75">
      <c r="F1123" s="3"/>
      <c r="G1123" s="3"/>
      <c r="H1123" s="3"/>
      <c r="I1123" s="3"/>
    </row>
    <row r="1124" spans="6:9" ht="12.75">
      <c r="F1124" s="3"/>
      <c r="G1124" s="3"/>
      <c r="H1124" s="3"/>
      <c r="I1124" s="3"/>
    </row>
    <row r="1125" spans="6:9" ht="12.75">
      <c r="F1125" s="3"/>
      <c r="G1125" s="3"/>
      <c r="H1125" s="3"/>
      <c r="I1125" s="3"/>
    </row>
    <row r="1126" spans="6:9" ht="12.75">
      <c r="F1126" s="3"/>
      <c r="G1126" s="3"/>
      <c r="H1126" s="3"/>
      <c r="I1126" s="3"/>
    </row>
    <row r="1127" spans="6:9" ht="12.75">
      <c r="F1127" s="3"/>
      <c r="G1127" s="3"/>
      <c r="H1127" s="3"/>
      <c r="I1127" s="3"/>
    </row>
    <row r="1128" spans="6:9" ht="12.75">
      <c r="F1128" s="3"/>
      <c r="G1128" s="3"/>
      <c r="H1128" s="3"/>
      <c r="I1128" s="3"/>
    </row>
    <row r="1129" spans="6:9" ht="12.75">
      <c r="F1129" s="3"/>
      <c r="G1129" s="3"/>
      <c r="H1129" s="3"/>
      <c r="I1129" s="3"/>
    </row>
    <row r="1130" spans="6:9" ht="12.75">
      <c r="F1130" s="3"/>
      <c r="G1130" s="3"/>
      <c r="H1130" s="3"/>
      <c r="I1130" s="3"/>
    </row>
    <row r="1131" spans="6:9" ht="12.75">
      <c r="F1131" s="3"/>
      <c r="G1131" s="3"/>
      <c r="H1131" s="3"/>
      <c r="I1131" s="3"/>
    </row>
    <row r="1132" spans="6:9" ht="12.75">
      <c r="F1132" s="3"/>
      <c r="G1132" s="3"/>
      <c r="H1132" s="3"/>
      <c r="I1132" s="3"/>
    </row>
    <row r="1133" spans="6:9" ht="12.75">
      <c r="F1133" s="3"/>
      <c r="G1133" s="3"/>
      <c r="H1133" s="3"/>
      <c r="I1133" s="3"/>
    </row>
    <row r="1134" spans="6:9" ht="12.75">
      <c r="F1134" s="3"/>
      <c r="G1134" s="3"/>
      <c r="H1134" s="3"/>
      <c r="I1134" s="3"/>
    </row>
    <row r="1135" spans="6:9" ht="12.75">
      <c r="F1135" s="3"/>
      <c r="G1135" s="3"/>
      <c r="H1135" s="3"/>
      <c r="I1135" s="3"/>
    </row>
    <row r="1136" spans="6:9" ht="12.75">
      <c r="F1136" s="3"/>
      <c r="G1136" s="3"/>
      <c r="H1136" s="3"/>
      <c r="I1136" s="3"/>
    </row>
    <row r="1137" spans="6:9" ht="12.75">
      <c r="F1137" s="3"/>
      <c r="G1137" s="3"/>
      <c r="H1137" s="3"/>
      <c r="I1137" s="3"/>
    </row>
    <row r="1138" spans="6:9" ht="12.75">
      <c r="F1138" s="3"/>
      <c r="G1138" s="3"/>
      <c r="H1138" s="3"/>
      <c r="I1138" s="3"/>
    </row>
    <row r="1139" spans="6:9" ht="12.75">
      <c r="F1139" s="3"/>
      <c r="G1139" s="3"/>
      <c r="H1139" s="3"/>
      <c r="I1139" s="3"/>
    </row>
    <row r="1140" spans="6:9" ht="12.75">
      <c r="F1140" s="3"/>
      <c r="G1140" s="3"/>
      <c r="H1140" s="3"/>
      <c r="I1140" s="3"/>
    </row>
    <row r="1141" spans="6:9" ht="12.75">
      <c r="F1141" s="3"/>
      <c r="G1141" s="3"/>
      <c r="H1141" s="3"/>
      <c r="I1141" s="3"/>
    </row>
    <row r="1142" spans="6:9" ht="12.75">
      <c r="F1142" s="3"/>
      <c r="G1142" s="3"/>
      <c r="H1142" s="3"/>
      <c r="I1142" s="3"/>
    </row>
    <row r="1143" spans="6:9" ht="12.75">
      <c r="F1143" s="3"/>
      <c r="G1143" s="3"/>
      <c r="H1143" s="3"/>
      <c r="I1143" s="3"/>
    </row>
    <row r="1144" spans="6:9" ht="12.75">
      <c r="F1144" s="3"/>
      <c r="G1144" s="3"/>
      <c r="H1144" s="3"/>
      <c r="I1144" s="3"/>
    </row>
    <row r="1145" spans="6:9" ht="12.75">
      <c r="F1145" s="3"/>
      <c r="G1145" s="3"/>
      <c r="H1145" s="3"/>
      <c r="I1145" s="3"/>
    </row>
    <row r="1146" spans="6:9" ht="12.75">
      <c r="F1146" s="3"/>
      <c r="G1146" s="3"/>
      <c r="H1146" s="3"/>
      <c r="I1146" s="3"/>
    </row>
    <row r="1147" spans="6:9" ht="12.75">
      <c r="F1147" s="3"/>
      <c r="G1147" s="3"/>
      <c r="H1147" s="3"/>
      <c r="I1147" s="3"/>
    </row>
    <row r="1148" spans="6:9" ht="12.75">
      <c r="F1148" s="3"/>
      <c r="G1148" s="3"/>
      <c r="H1148" s="3"/>
      <c r="I1148" s="3"/>
    </row>
    <row r="1149" spans="6:9" ht="12.75">
      <c r="F1149" s="3"/>
      <c r="G1149" s="3"/>
      <c r="H1149" s="3"/>
      <c r="I1149" s="3"/>
    </row>
    <row r="1150" spans="6:9" ht="12.75">
      <c r="F1150" s="3"/>
      <c r="G1150" s="3"/>
      <c r="H1150" s="3"/>
      <c r="I1150" s="3"/>
    </row>
    <row r="1151" spans="6:9" ht="12.75">
      <c r="F1151" s="3"/>
      <c r="G1151" s="3"/>
      <c r="H1151" s="3"/>
      <c r="I1151" s="3"/>
    </row>
    <row r="1152" spans="6:9" ht="12.75">
      <c r="F1152" s="3"/>
      <c r="G1152" s="3"/>
      <c r="H1152" s="3"/>
      <c r="I1152" s="3"/>
    </row>
    <row r="1153" spans="6:9" ht="12.75">
      <c r="F1153" s="3"/>
      <c r="G1153" s="3"/>
      <c r="H1153" s="3"/>
      <c r="I1153" s="3"/>
    </row>
    <row r="1154" spans="6:9" ht="12.75">
      <c r="F1154" s="3"/>
      <c r="G1154" s="3"/>
      <c r="H1154" s="3"/>
      <c r="I1154" s="3"/>
    </row>
    <row r="1155" spans="6:9" ht="12.75">
      <c r="F1155" s="3"/>
      <c r="G1155" s="3"/>
      <c r="H1155" s="3"/>
      <c r="I1155" s="3"/>
    </row>
    <row r="1156" spans="6:9" ht="12.75">
      <c r="F1156" s="3"/>
      <c r="G1156" s="3"/>
      <c r="H1156" s="3"/>
      <c r="I1156" s="3"/>
    </row>
    <row r="1157" spans="6:9" ht="12.75">
      <c r="F1157" s="3"/>
      <c r="G1157" s="3"/>
      <c r="H1157" s="3"/>
      <c r="I1157" s="3"/>
    </row>
    <row r="1158" spans="6:9" ht="12.75">
      <c r="F1158" s="3"/>
      <c r="G1158" s="3"/>
      <c r="H1158" s="3"/>
      <c r="I1158" s="3"/>
    </row>
    <row r="1159" spans="6:9" ht="12.75">
      <c r="F1159" s="3"/>
      <c r="G1159" s="3"/>
      <c r="H1159" s="3"/>
      <c r="I1159" s="3"/>
    </row>
    <row r="1160" spans="6:9" ht="12.75">
      <c r="F1160" s="3"/>
      <c r="G1160" s="3"/>
      <c r="H1160" s="3"/>
      <c r="I1160" s="3"/>
    </row>
    <row r="1161" spans="6:9" ht="12.75">
      <c r="F1161" s="3"/>
      <c r="G1161" s="3"/>
      <c r="H1161" s="3"/>
      <c r="I1161" s="3"/>
    </row>
    <row r="1162" spans="6:9" ht="12.75">
      <c r="F1162" s="3"/>
      <c r="G1162" s="3"/>
      <c r="H1162" s="3"/>
      <c r="I1162" s="3"/>
    </row>
    <row r="1163" spans="6:9" ht="12.75">
      <c r="F1163" s="3"/>
      <c r="G1163" s="3"/>
      <c r="H1163" s="3"/>
      <c r="I1163" s="3"/>
    </row>
    <row r="1164" spans="6:9" ht="12.75">
      <c r="F1164" s="3"/>
      <c r="G1164" s="3"/>
      <c r="H1164" s="3"/>
      <c r="I1164" s="3"/>
    </row>
    <row r="1165" spans="6:9" ht="12.75">
      <c r="F1165" s="3"/>
      <c r="G1165" s="3"/>
      <c r="H1165" s="3"/>
      <c r="I1165" s="3"/>
    </row>
    <row r="1166" spans="6:9" ht="12.75">
      <c r="F1166" s="3"/>
      <c r="G1166" s="3"/>
      <c r="H1166" s="3"/>
      <c r="I1166" s="3"/>
    </row>
    <row r="1167" spans="6:9" ht="12.75">
      <c r="F1167" s="3"/>
      <c r="G1167" s="3"/>
      <c r="H1167" s="3"/>
      <c r="I1167" s="3"/>
    </row>
    <row r="1168" spans="6:9" ht="12.75">
      <c r="F1168" s="3"/>
      <c r="G1168" s="3"/>
      <c r="H1168" s="3"/>
      <c r="I1168" s="3"/>
    </row>
    <row r="1169" spans="6:9" ht="12.75">
      <c r="F1169" s="3"/>
      <c r="G1169" s="3"/>
      <c r="H1169" s="3"/>
      <c r="I1169" s="3"/>
    </row>
    <row r="1170" spans="6:9" ht="12.75">
      <c r="F1170" s="3"/>
      <c r="G1170" s="3"/>
      <c r="H1170" s="3"/>
      <c r="I1170" s="3"/>
    </row>
    <row r="1171" spans="6:9" ht="12.75">
      <c r="F1171" s="3"/>
      <c r="G1171" s="3"/>
      <c r="H1171" s="3"/>
      <c r="I1171" s="3"/>
    </row>
    <row r="1172" spans="6:9" ht="12.75">
      <c r="F1172" s="3"/>
      <c r="G1172" s="3"/>
      <c r="H1172" s="3"/>
      <c r="I1172" s="3"/>
    </row>
    <row r="1173" spans="6:9" ht="12.75">
      <c r="F1173" s="3"/>
      <c r="G1173" s="3"/>
      <c r="H1173" s="3"/>
      <c r="I1173" s="3"/>
    </row>
  </sheetData>
  <mergeCells count="2">
    <mergeCell ref="B3:E3"/>
    <mergeCell ref="F3:I3"/>
  </mergeCells>
  <printOptions/>
  <pageMargins left="0.75" right="0.21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DimTech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 Cat</dc:creator>
  <cp:keywords/>
  <dc:description/>
  <cp:lastModifiedBy>Gene Pesti</cp:lastModifiedBy>
  <cp:lastPrinted>2002-11-14T15:51:08Z</cp:lastPrinted>
  <dcterms:created xsi:type="dcterms:W3CDTF">2002-10-16T22:04:38Z</dcterms:created>
  <dcterms:modified xsi:type="dcterms:W3CDTF">2003-02-21T18:28:50Z</dcterms:modified>
  <cp:category/>
  <cp:version/>
  <cp:contentType/>
  <cp:contentStatus/>
</cp:coreProperties>
</file>