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8745" windowHeight="4755" tabRatio="669" activeTab="3"/>
  </bookViews>
  <sheets>
    <sheet name="Título" sheetId="1" r:id="rId1"/>
    <sheet name="Ingredientes" sheetId="2" r:id="rId2"/>
    <sheet name="Nutrientes" sheetId="3" r:id="rId3"/>
    <sheet name="Formulación" sheetId="4" r:id="rId4"/>
    <sheet name="Graficos" sheetId="5" r:id="rId5"/>
    <sheet name="Composición" sheetId="6" r:id="rId6"/>
    <sheet name="Planilla de mezclado" sheetId="7" r:id="rId7"/>
    <sheet name="Ingredientes (Aves)" sheetId="8" r:id="rId8"/>
    <sheet name="Ingredientes (Alimentos)" sheetId="9" r:id="rId9"/>
    <sheet name="Ingredientes (Cerdos)" sheetId="10" r:id="rId10"/>
    <sheet name="Ejemplo de dieta para cerdos" sheetId="11" r:id="rId11"/>
  </sheets>
  <definedNames>
    <definedName name="anscount" localSheetId="10" hidden="1">4</definedName>
    <definedName name="anscount" localSheetId="9" hidden="1">4</definedName>
    <definedName name="anscount" hidden="1">3</definedName>
    <definedName name="limcount" hidden="1">3</definedName>
    <definedName name="_xlnm.Print_Area" localSheetId="6">'Planilla de mezclado'!$A:$IV</definedName>
    <definedName name="sencount" localSheetId="10" hidden="1">24</definedName>
    <definedName name="sencount" localSheetId="9" hidden="1">24</definedName>
    <definedName name="sencount" hidden="1">16</definedName>
    <definedName name="solver_adj" localSheetId="3" hidden="1">'Formulación'!$E$8:$E$32</definedName>
    <definedName name="solver_cvg" localSheetId="3" hidden="1">0.01</definedName>
    <definedName name="solver_drv" localSheetId="3" hidden="1">1</definedName>
    <definedName name="solver_est" localSheetId="3" hidden="1">1</definedName>
    <definedName name="solver_itr" localSheetId="3" hidden="1">100</definedName>
    <definedName name="solver_lhs1" localSheetId="3" hidden="1">'Formulación'!$D$8</definedName>
    <definedName name="solver_lhs10" localSheetId="3" hidden="1">'Formulación'!$D$17</definedName>
    <definedName name="solver_lhs100" localSheetId="3" hidden="1">'Formulación'!$J$22</definedName>
    <definedName name="solver_lhs101" localSheetId="3" hidden="1">'Formulación'!$J$23</definedName>
    <definedName name="solver_lhs102" localSheetId="3" hidden="1">'Formulación'!$J$24</definedName>
    <definedName name="solver_lhs103" localSheetId="3" hidden="1">'Formulación'!$J$25</definedName>
    <definedName name="solver_lhs104" localSheetId="3" hidden="1">'Formulación'!$J$26</definedName>
    <definedName name="solver_lhs105" localSheetId="3" hidden="1">'Formulación'!$J$28</definedName>
    <definedName name="solver_lhs106" localSheetId="3" hidden="1">'Formulación'!$J$29</definedName>
    <definedName name="solver_lhs107" localSheetId="3" hidden="1">'Formulación'!$J$30</definedName>
    <definedName name="solver_lhs108" localSheetId="3" hidden="1">'Formulación'!$J$31</definedName>
    <definedName name="solver_lhs109" localSheetId="3" hidden="1">'Formulación'!$J$32</definedName>
    <definedName name="solver_lhs11" localSheetId="3" hidden="1">'Formulación'!$D$18</definedName>
    <definedName name="solver_lhs110" localSheetId="3" hidden="1">'Formulación'!$J$33</definedName>
    <definedName name="solver_lhs111" localSheetId="3" hidden="1">'Formulación'!$J$34</definedName>
    <definedName name="solver_lhs112" localSheetId="3" hidden="1">'Formulación'!$J$35</definedName>
    <definedName name="solver_lhs113" localSheetId="3" hidden="1">'Formulación'!$J$36</definedName>
    <definedName name="solver_lhs114" localSheetId="3" hidden="1">'Formulación'!$J$37</definedName>
    <definedName name="solver_lhs115" localSheetId="3" hidden="1">'Formulación'!$J$38</definedName>
    <definedName name="solver_lhs116" localSheetId="3" hidden="1">'Formulación'!$J$39</definedName>
    <definedName name="solver_lhs117" localSheetId="3" hidden="1">'Formulación'!$J$40</definedName>
    <definedName name="solver_lhs118" localSheetId="3" hidden="1">'Formulación'!$J$41</definedName>
    <definedName name="solver_lhs119" localSheetId="3" hidden="1">'Formulación'!$Y$33</definedName>
    <definedName name="solver_lhs12" localSheetId="3" hidden="1">'Formulación'!$D$19</definedName>
    <definedName name="solver_lhs120" localSheetId="3" hidden="1">'Formulación'!$Y$33</definedName>
    <definedName name="solver_lhs13" localSheetId="3" hidden="1">'Formulación'!$D$20</definedName>
    <definedName name="solver_lhs14" localSheetId="3" hidden="1">'Formulación'!$D$32</definedName>
    <definedName name="solver_lhs15" localSheetId="3" hidden="1">'Formulación'!$D$22</definedName>
    <definedName name="solver_lhs16" localSheetId="3" hidden="1">'Formulación'!$D$23</definedName>
    <definedName name="solver_lhs17" localSheetId="3" hidden="1">'Formulación'!$D$24</definedName>
    <definedName name="solver_lhs18" localSheetId="3" hidden="1">'Formulación'!$D$25</definedName>
    <definedName name="solver_lhs19" localSheetId="3" hidden="1">'Formulación'!$D$26</definedName>
    <definedName name="solver_lhs2" localSheetId="3" hidden="1">'Formulación'!$D$9</definedName>
    <definedName name="solver_lhs20" localSheetId="3" hidden="1">'Formulación'!$D$27</definedName>
    <definedName name="solver_lhs21" localSheetId="3" hidden="1">'Formulación'!$D$28</definedName>
    <definedName name="solver_lhs22" localSheetId="3" hidden="1">'Formulación'!$D$29</definedName>
    <definedName name="solver_lhs23" localSheetId="3" hidden="1">'Formulación'!$D$30</definedName>
    <definedName name="solver_lhs24" localSheetId="3" hidden="1">'Formulación'!$D$31</definedName>
    <definedName name="solver_lhs25" localSheetId="3" hidden="1">'Formulación'!$D$21</definedName>
    <definedName name="solver_lhs26" localSheetId="3" hidden="1">'Formulación'!$E$8</definedName>
    <definedName name="solver_lhs27" localSheetId="3" hidden="1">'Formulación'!$E$9</definedName>
    <definedName name="solver_lhs28" localSheetId="3" hidden="1">'Formulación'!$E$10</definedName>
    <definedName name="solver_lhs29" localSheetId="3" hidden="1">'Formulación'!$E$11</definedName>
    <definedName name="solver_lhs3" localSheetId="3" hidden="1">'Formulación'!$D$10</definedName>
    <definedName name="solver_lhs30" localSheetId="3" hidden="1">'Formulación'!$E$12</definedName>
    <definedName name="solver_lhs31" localSheetId="3" hidden="1">'Formulación'!$E$13</definedName>
    <definedName name="solver_lhs32" localSheetId="3" hidden="1">'Formulación'!$E$14</definedName>
    <definedName name="solver_lhs33" localSheetId="3" hidden="1">'Formulación'!$E$15</definedName>
    <definedName name="solver_lhs34" localSheetId="3" hidden="1">'Formulación'!$E$16</definedName>
    <definedName name="solver_lhs35" localSheetId="3" hidden="1">'Formulación'!$E$17</definedName>
    <definedName name="solver_lhs36" localSheetId="3" hidden="1">'Formulación'!$E$18</definedName>
    <definedName name="solver_lhs37" localSheetId="3" hidden="1">'Formulación'!$E$19</definedName>
    <definedName name="solver_lhs38" localSheetId="3" hidden="1">'Formulación'!$E$20</definedName>
    <definedName name="solver_lhs39" localSheetId="3" hidden="1">'Formulación'!$E$21</definedName>
    <definedName name="solver_lhs4" localSheetId="3" hidden="1">'Formulación'!$D$11</definedName>
    <definedName name="solver_lhs40" localSheetId="3" hidden="1">'Formulación'!$E$22</definedName>
    <definedName name="solver_lhs41" localSheetId="3" hidden="1">'Formulación'!$E$23</definedName>
    <definedName name="solver_lhs42" localSheetId="3" hidden="1">'Formulación'!$E$24</definedName>
    <definedName name="solver_lhs43" localSheetId="3" hidden="1">'Formulación'!$E$25</definedName>
    <definedName name="solver_lhs44" localSheetId="3" hidden="1">'Formulación'!$E$26</definedName>
    <definedName name="solver_lhs45" localSheetId="3" hidden="1">'Formulación'!$E$27</definedName>
    <definedName name="solver_lhs46" localSheetId="3" hidden="1">'Formulación'!$E$28</definedName>
    <definedName name="solver_lhs47" localSheetId="3" hidden="1">'Formulación'!$E$29</definedName>
    <definedName name="solver_lhs48" localSheetId="3" hidden="1">'Formulación'!$E$30</definedName>
    <definedName name="solver_lhs49" localSheetId="3" hidden="1">'Formulación'!$E$31</definedName>
    <definedName name="solver_lhs5" localSheetId="3" hidden="1">'Formulación'!$D$12</definedName>
    <definedName name="solver_lhs50" localSheetId="3" hidden="1">'Formulación'!$E$32</definedName>
    <definedName name="solver_lhs51" localSheetId="3" hidden="1">'Formulación'!$I$8</definedName>
    <definedName name="solver_lhs52" localSheetId="3" hidden="1">'Formulación'!$I$9</definedName>
    <definedName name="solver_lhs53" localSheetId="3" hidden="1">'Formulación'!$J$27</definedName>
    <definedName name="solver_lhs54" localSheetId="3" hidden="1">'Formulación'!$I$10</definedName>
    <definedName name="solver_lhs55" localSheetId="3" hidden="1">'Formulación'!$I$11</definedName>
    <definedName name="solver_lhs56" localSheetId="3" hidden="1">'Formulación'!$I$12</definedName>
    <definedName name="solver_lhs57" localSheetId="3" hidden="1">'Formulación'!$I$13</definedName>
    <definedName name="solver_lhs58" localSheetId="3" hidden="1">'Formulación'!$I$14</definedName>
    <definedName name="solver_lhs59" localSheetId="3" hidden="1">'Formulación'!$I$15</definedName>
    <definedName name="solver_lhs6" localSheetId="3" hidden="1">'Formulación'!$D$13</definedName>
    <definedName name="solver_lhs60" localSheetId="3" hidden="1">'Formulación'!$I$16</definedName>
    <definedName name="solver_lhs61" localSheetId="3" hidden="1">'Formulación'!$I$17</definedName>
    <definedName name="solver_lhs62" localSheetId="3" hidden="1">'Formulación'!$I$41</definedName>
    <definedName name="solver_lhs63" localSheetId="3" hidden="1">'Formulación'!$I$19</definedName>
    <definedName name="solver_lhs64" localSheetId="3" hidden="1">'Formulación'!$I$20</definedName>
    <definedName name="solver_lhs65" localSheetId="3" hidden="1">'Formulación'!$I$21</definedName>
    <definedName name="solver_lhs66" localSheetId="3" hidden="1">'Formulación'!$I$22</definedName>
    <definedName name="solver_lhs67" localSheetId="3" hidden="1">'Formulación'!$I$23</definedName>
    <definedName name="solver_lhs68" localSheetId="3" hidden="1">'Formulación'!$I$24</definedName>
    <definedName name="solver_lhs69" localSheetId="3" hidden="1">'Formulación'!$I$25</definedName>
    <definedName name="solver_lhs7" localSheetId="3" hidden="1">'Formulación'!$D$14</definedName>
    <definedName name="solver_lhs70" localSheetId="3" hidden="1">'Formulación'!$I$26</definedName>
    <definedName name="solver_lhs71" localSheetId="3" hidden="1">'Formulación'!$I$27</definedName>
    <definedName name="solver_lhs72" localSheetId="3" hidden="1">'Formulación'!$I$28</definedName>
    <definedName name="solver_lhs73" localSheetId="3" hidden="1">'Formulación'!$I$29</definedName>
    <definedName name="solver_lhs74" localSheetId="3" hidden="1">'Formulación'!$I$30</definedName>
    <definedName name="solver_lhs75" localSheetId="3" hidden="1">'Formulación'!$I$31</definedName>
    <definedName name="solver_lhs76" localSheetId="3" hidden="1">'Formulación'!$I$32</definedName>
    <definedName name="solver_lhs77" localSheetId="3" hidden="1">'Formulación'!$I$33</definedName>
    <definedName name="solver_lhs78" localSheetId="3" hidden="1">'Formulación'!$I$34</definedName>
    <definedName name="solver_lhs79" localSheetId="3" hidden="1">'Formulación'!$I$35</definedName>
    <definedName name="solver_lhs8" localSheetId="3" hidden="1">'Formulación'!$D$15</definedName>
    <definedName name="solver_lhs80" localSheetId="3" hidden="1">'Formulación'!$I$36</definedName>
    <definedName name="solver_lhs81" localSheetId="3" hidden="1">'Formulación'!$I$37</definedName>
    <definedName name="solver_lhs82" localSheetId="3" hidden="1">'Formulación'!$I$38</definedName>
    <definedName name="solver_lhs83" localSheetId="3" hidden="1">'Formulación'!$I$39</definedName>
    <definedName name="solver_lhs84" localSheetId="3" hidden="1">'Formulación'!$I$40</definedName>
    <definedName name="solver_lhs85" localSheetId="3" hidden="1">'Formulación'!$I$18</definedName>
    <definedName name="solver_lhs86" localSheetId="3" hidden="1">'Formulación'!$J$8</definedName>
    <definedName name="solver_lhs87" localSheetId="3" hidden="1">'Formulación'!$J$9</definedName>
    <definedName name="solver_lhs88" localSheetId="3" hidden="1">'Formulación'!$J$10</definedName>
    <definedName name="solver_lhs89" localSheetId="3" hidden="1">'Formulación'!$J$11</definedName>
    <definedName name="solver_lhs9" localSheetId="3" hidden="1">'Formulación'!$D$16</definedName>
    <definedName name="solver_lhs90" localSheetId="3" hidden="1">'Formulación'!$J$12</definedName>
    <definedName name="solver_lhs91" localSheetId="3" hidden="1">'Formulación'!$J$13</definedName>
    <definedName name="solver_lhs92" localSheetId="3" hidden="1">'Formulación'!$J$14</definedName>
    <definedName name="solver_lhs93" localSheetId="3" hidden="1">'Formulación'!$J$15</definedName>
    <definedName name="solver_lhs94" localSheetId="3" hidden="1">'Formulación'!$J$16</definedName>
    <definedName name="solver_lhs95" localSheetId="3" hidden="1">'Formulación'!$J$17</definedName>
    <definedName name="solver_lhs96" localSheetId="3" hidden="1">'Formulación'!$J$18</definedName>
    <definedName name="solver_lhs97" localSheetId="3" hidden="1">'Formulación'!$J$19</definedName>
    <definedName name="solver_lhs98" localSheetId="3" hidden="1">'Formulación'!$J$20</definedName>
    <definedName name="solver_lhs99" localSheetId="3" hidden="1">'Formulación'!$J$21</definedName>
    <definedName name="solver_lin" localSheetId="3" hidden="1">1</definedName>
    <definedName name="solver_neg" localSheetId="3" hidden="1">2</definedName>
    <definedName name="solver_num" localSheetId="3" hidden="1">119</definedName>
    <definedName name="solver_nwt" localSheetId="3" hidden="1">1</definedName>
    <definedName name="solver_opt" localSheetId="3" hidden="1">'Formulación'!$K$1</definedName>
    <definedName name="solver_pre" localSheetId="3" hidden="1">0.000001</definedName>
    <definedName name="solver_rel1" localSheetId="3" hidden="1">1</definedName>
    <definedName name="solver_rel10" localSheetId="3" hidden="1">1</definedName>
    <definedName name="solver_rel100" localSheetId="3" hidden="1">1</definedName>
    <definedName name="solver_rel101" localSheetId="3" hidden="1">1</definedName>
    <definedName name="solver_rel102" localSheetId="3" hidden="1">1</definedName>
    <definedName name="solver_rel103" localSheetId="3" hidden="1">1</definedName>
    <definedName name="solver_rel104" localSheetId="3" hidden="1">1</definedName>
    <definedName name="solver_rel105" localSheetId="3" hidden="1">1</definedName>
    <definedName name="solver_rel106" localSheetId="3" hidden="1">1</definedName>
    <definedName name="solver_rel107" localSheetId="3" hidden="1">1</definedName>
    <definedName name="solver_rel108" localSheetId="3" hidden="1">1</definedName>
    <definedName name="solver_rel109" localSheetId="3" hidden="1">1</definedName>
    <definedName name="solver_rel11" localSheetId="3" hidden="1">1</definedName>
    <definedName name="solver_rel110" localSheetId="3" hidden="1">1</definedName>
    <definedName name="solver_rel111" localSheetId="3" hidden="1">1</definedName>
    <definedName name="solver_rel112" localSheetId="3" hidden="1">1</definedName>
    <definedName name="solver_rel113" localSheetId="3" hidden="1">1</definedName>
    <definedName name="solver_rel114" localSheetId="3" hidden="1">1</definedName>
    <definedName name="solver_rel115" localSheetId="3" hidden="1">1</definedName>
    <definedName name="solver_rel116" localSheetId="3" hidden="1">1</definedName>
    <definedName name="solver_rel117" localSheetId="3" hidden="1">1</definedName>
    <definedName name="solver_rel118" localSheetId="3" hidden="1">1</definedName>
    <definedName name="solver_rel119" localSheetId="3" hidden="1">2</definedName>
    <definedName name="solver_rel12" localSheetId="3" hidden="1">1</definedName>
    <definedName name="solver_rel120" localSheetId="3" hidden="1">2</definedName>
    <definedName name="solver_rel13" localSheetId="3" hidden="1">1</definedName>
    <definedName name="solver_rel14" localSheetId="3" hidden="1">1</definedName>
    <definedName name="solver_rel15" localSheetId="3" hidden="1">1</definedName>
    <definedName name="solver_rel16" localSheetId="3" hidden="1">1</definedName>
    <definedName name="solver_rel17" localSheetId="3" hidden="1">1</definedName>
    <definedName name="solver_rel18" localSheetId="3" hidden="1">1</definedName>
    <definedName name="solver_rel19" localSheetId="3" hidden="1">1</definedName>
    <definedName name="solver_rel2" localSheetId="3" hidden="1">1</definedName>
    <definedName name="solver_rel20" localSheetId="3" hidden="1">1</definedName>
    <definedName name="solver_rel21" localSheetId="3" hidden="1">1</definedName>
    <definedName name="solver_rel22" localSheetId="3" hidden="1">1</definedName>
    <definedName name="solver_rel23" localSheetId="3" hidden="1">1</definedName>
    <definedName name="solver_rel24" localSheetId="3" hidden="1">1</definedName>
    <definedName name="solver_rel25" localSheetId="3" hidden="1">1</definedName>
    <definedName name="solver_rel26" localSheetId="3" hidden="1">1</definedName>
    <definedName name="solver_rel27" localSheetId="3" hidden="1">1</definedName>
    <definedName name="solver_rel28" localSheetId="3" hidden="1">1</definedName>
    <definedName name="solver_rel29" localSheetId="3" hidden="1">1</definedName>
    <definedName name="solver_rel3" localSheetId="3" hidden="1">1</definedName>
    <definedName name="solver_rel30" localSheetId="3" hidden="1">1</definedName>
    <definedName name="solver_rel31" localSheetId="3" hidden="1">1</definedName>
    <definedName name="solver_rel32" localSheetId="3" hidden="1">1</definedName>
    <definedName name="solver_rel33" localSheetId="3" hidden="1">1</definedName>
    <definedName name="solver_rel34" localSheetId="3" hidden="1">1</definedName>
    <definedName name="solver_rel35" localSheetId="3" hidden="1">1</definedName>
    <definedName name="solver_rel36" localSheetId="3" hidden="1">1</definedName>
    <definedName name="solver_rel37" localSheetId="3" hidden="1">1</definedName>
    <definedName name="solver_rel38" localSheetId="3" hidden="1">1</definedName>
    <definedName name="solver_rel39" localSheetId="3" hidden="1">1</definedName>
    <definedName name="solver_rel4" localSheetId="3" hidden="1">1</definedName>
    <definedName name="solver_rel40" localSheetId="3" hidden="1">1</definedName>
    <definedName name="solver_rel41" localSheetId="3" hidden="1">1</definedName>
    <definedName name="solver_rel42" localSheetId="3" hidden="1">1</definedName>
    <definedName name="solver_rel43" localSheetId="3" hidden="1">1</definedName>
    <definedName name="solver_rel44" localSheetId="3" hidden="1">1</definedName>
    <definedName name="solver_rel45" localSheetId="3" hidden="1">1</definedName>
    <definedName name="solver_rel46" localSheetId="3" hidden="1">1</definedName>
    <definedName name="solver_rel47" localSheetId="3" hidden="1">1</definedName>
    <definedName name="solver_rel48" localSheetId="3" hidden="1">1</definedName>
    <definedName name="solver_rel49" localSheetId="3" hidden="1">1</definedName>
    <definedName name="solver_rel5" localSheetId="3" hidden="1">1</definedName>
    <definedName name="solver_rel50" localSheetId="3" hidden="1">1</definedName>
    <definedName name="solver_rel51" localSheetId="3" hidden="1">1</definedName>
    <definedName name="solver_rel52" localSheetId="3" hidden="1">1</definedName>
    <definedName name="solver_rel53" localSheetId="3" hidden="1">1</definedName>
    <definedName name="solver_rel54" localSheetId="3" hidden="1">1</definedName>
    <definedName name="solver_rel55" localSheetId="3" hidden="1">1</definedName>
    <definedName name="solver_rel56" localSheetId="3" hidden="1">1</definedName>
    <definedName name="solver_rel57" localSheetId="3" hidden="1">1</definedName>
    <definedName name="solver_rel58" localSheetId="3" hidden="1">1</definedName>
    <definedName name="solver_rel59" localSheetId="3" hidden="1">1</definedName>
    <definedName name="solver_rel6" localSheetId="3" hidden="1">1</definedName>
    <definedName name="solver_rel60" localSheetId="3" hidden="1">1</definedName>
    <definedName name="solver_rel61" localSheetId="3" hidden="1">1</definedName>
    <definedName name="solver_rel62" localSheetId="3" hidden="1">1</definedName>
    <definedName name="solver_rel63" localSheetId="3" hidden="1">1</definedName>
    <definedName name="solver_rel64" localSheetId="3" hidden="1">1</definedName>
    <definedName name="solver_rel65" localSheetId="3" hidden="1">1</definedName>
    <definedName name="solver_rel66" localSheetId="3" hidden="1">1</definedName>
    <definedName name="solver_rel67" localSheetId="3" hidden="1">1</definedName>
    <definedName name="solver_rel68" localSheetId="3" hidden="1">1</definedName>
    <definedName name="solver_rel69" localSheetId="3" hidden="1">1</definedName>
    <definedName name="solver_rel7" localSheetId="3" hidden="1">1</definedName>
    <definedName name="solver_rel70" localSheetId="3" hidden="1">1</definedName>
    <definedName name="solver_rel71" localSheetId="3" hidden="1">1</definedName>
    <definedName name="solver_rel72" localSheetId="3" hidden="1">1</definedName>
    <definedName name="solver_rel73" localSheetId="3" hidden="1">1</definedName>
    <definedName name="solver_rel74" localSheetId="3" hidden="1">1</definedName>
    <definedName name="solver_rel75" localSheetId="3" hidden="1">1</definedName>
    <definedName name="solver_rel76" localSheetId="3" hidden="1">1</definedName>
    <definedName name="solver_rel77" localSheetId="3" hidden="1">1</definedName>
    <definedName name="solver_rel78" localSheetId="3" hidden="1">1</definedName>
    <definedName name="solver_rel79" localSheetId="3" hidden="1">1</definedName>
    <definedName name="solver_rel8" localSheetId="3" hidden="1">1</definedName>
    <definedName name="solver_rel80" localSheetId="3" hidden="1">1</definedName>
    <definedName name="solver_rel81" localSheetId="3" hidden="1">1</definedName>
    <definedName name="solver_rel82" localSheetId="3" hidden="1">1</definedName>
    <definedName name="solver_rel83" localSheetId="3" hidden="1">1</definedName>
    <definedName name="solver_rel84" localSheetId="3" hidden="1">1</definedName>
    <definedName name="solver_rel85" localSheetId="3" hidden="1">1</definedName>
    <definedName name="solver_rel86" localSheetId="3" hidden="1">1</definedName>
    <definedName name="solver_rel87" localSheetId="3" hidden="1">1</definedName>
    <definedName name="solver_rel88" localSheetId="3" hidden="1">1</definedName>
    <definedName name="solver_rel89" localSheetId="3" hidden="1">1</definedName>
    <definedName name="solver_rel9" localSheetId="3" hidden="1">1</definedName>
    <definedName name="solver_rel90" localSheetId="3" hidden="1">1</definedName>
    <definedName name="solver_rel91" localSheetId="3" hidden="1">1</definedName>
    <definedName name="solver_rel92" localSheetId="3" hidden="1">1</definedName>
    <definedName name="solver_rel93" localSheetId="3" hidden="1">1</definedName>
    <definedName name="solver_rel94" localSheetId="3" hidden="1">1</definedName>
    <definedName name="solver_rel95" localSheetId="3" hidden="1">1</definedName>
    <definedName name="solver_rel96" localSheetId="3" hidden="1">1</definedName>
    <definedName name="solver_rel97" localSheetId="3" hidden="1">1</definedName>
    <definedName name="solver_rel98" localSheetId="3" hidden="1">1</definedName>
    <definedName name="solver_rel99" localSheetId="3" hidden="1">1</definedName>
    <definedName name="solver_rhs1" localSheetId="3" hidden="1">'Formulación'!$E$8</definedName>
    <definedName name="solver_rhs10" localSheetId="3" hidden="1">'Formulación'!$E$17</definedName>
    <definedName name="solver_rhs100" localSheetId="3" hidden="1">'Formulación'!$K$22</definedName>
    <definedName name="solver_rhs101" localSheetId="3" hidden="1">'Formulación'!$K$23</definedName>
    <definedName name="solver_rhs102" localSheetId="3" hidden="1">'Formulación'!$K$24</definedName>
    <definedName name="solver_rhs103" localSheetId="3" hidden="1">'Formulación'!$K$25</definedName>
    <definedName name="solver_rhs104" localSheetId="3" hidden="1">'Formulación'!$K$26</definedName>
    <definedName name="solver_rhs105" localSheetId="3" hidden="1">'Formulación'!$K$28</definedName>
    <definedName name="solver_rhs106" localSheetId="3" hidden="1">'Formulación'!$K$29</definedName>
    <definedName name="solver_rhs107" localSheetId="3" hidden="1">'Formulación'!$K$30</definedName>
    <definedName name="solver_rhs108" localSheetId="3" hidden="1">'Formulación'!$K$31</definedName>
    <definedName name="solver_rhs109" localSheetId="3" hidden="1">'Formulación'!$K$32</definedName>
    <definedName name="solver_rhs11" localSheetId="3" hidden="1">'Formulación'!$E$18</definedName>
    <definedName name="solver_rhs110" localSheetId="3" hidden="1">'Formulación'!$K$33</definedName>
    <definedName name="solver_rhs111" localSheetId="3" hidden="1">'Formulación'!$K$34</definedName>
    <definedName name="solver_rhs112" localSheetId="3" hidden="1">'Formulación'!$K$35</definedName>
    <definedName name="solver_rhs113" localSheetId="3" hidden="1">'Formulación'!$K$36</definedName>
    <definedName name="solver_rhs114" localSheetId="3" hidden="1">'Formulación'!$K$37</definedName>
    <definedName name="solver_rhs115" localSheetId="3" hidden="1">'Formulación'!$K$38</definedName>
    <definedName name="solver_rhs116" localSheetId="3" hidden="1">'Formulación'!$K$39</definedName>
    <definedName name="solver_rhs117" localSheetId="3" hidden="1">'Formulación'!$K$40</definedName>
    <definedName name="solver_rhs118" localSheetId="3" hidden="1">'Formulación'!$K$41</definedName>
    <definedName name="solver_rhs119" localSheetId="3" hidden="1">100</definedName>
    <definedName name="solver_rhs12" localSheetId="3" hidden="1">'Formulación'!$E$19</definedName>
    <definedName name="solver_rhs120" localSheetId="3" hidden="1">1</definedName>
    <definedName name="solver_rhs13" localSheetId="3" hidden="1">'Formulación'!$E$20</definedName>
    <definedName name="solver_rhs14" localSheetId="3" hidden="1">'Formulación'!$E$32</definedName>
    <definedName name="solver_rhs15" localSheetId="3" hidden="1">'Formulación'!$E$22</definedName>
    <definedName name="solver_rhs16" localSheetId="3" hidden="1">'Formulación'!$E$23</definedName>
    <definedName name="solver_rhs17" localSheetId="3" hidden="1">'Formulación'!$E$24</definedName>
    <definedName name="solver_rhs18" localSheetId="3" hidden="1">'Formulación'!$E$25</definedName>
    <definedName name="solver_rhs19" localSheetId="3" hidden="1">'Formulación'!$E$26</definedName>
    <definedName name="solver_rhs2" localSheetId="3" hidden="1">'Formulación'!$E$9</definedName>
    <definedName name="solver_rhs20" localSheetId="3" hidden="1">'Formulación'!$E$27</definedName>
    <definedName name="solver_rhs21" localSheetId="3" hidden="1">'Formulación'!$E$28</definedName>
    <definedName name="solver_rhs22" localSheetId="3" hidden="1">'Formulación'!$E$29</definedName>
    <definedName name="solver_rhs23" localSheetId="3" hidden="1">'Formulación'!$E$30</definedName>
    <definedName name="solver_rhs24" localSheetId="3" hidden="1">'Formulación'!$E$31</definedName>
    <definedName name="solver_rhs25" localSheetId="3" hidden="1">'Formulación'!$E$21</definedName>
    <definedName name="solver_rhs26" localSheetId="3" hidden="1">'Formulación'!$F$8</definedName>
    <definedName name="solver_rhs27" localSheetId="3" hidden="1">'Formulación'!$F$9</definedName>
    <definedName name="solver_rhs28" localSheetId="3" hidden="1">'Formulación'!$F$10</definedName>
    <definedName name="solver_rhs29" localSheetId="3" hidden="1">'Formulación'!$F$11</definedName>
    <definedName name="solver_rhs3" localSheetId="3" hidden="1">'Formulación'!$E$10</definedName>
    <definedName name="solver_rhs30" localSheetId="3" hidden="1">'Formulación'!$F$12</definedName>
    <definedName name="solver_rhs31" localSheetId="3" hidden="1">'Formulación'!$F$13</definedName>
    <definedName name="solver_rhs32" localSheetId="3" hidden="1">'Formulación'!$F$14</definedName>
    <definedName name="solver_rhs33" localSheetId="3" hidden="1">'Formulación'!$F$15</definedName>
    <definedName name="solver_rhs34" localSheetId="3" hidden="1">'Formulación'!$F$16</definedName>
    <definedName name="solver_rhs35" localSheetId="3" hidden="1">'Formulación'!$F$17</definedName>
    <definedName name="solver_rhs36" localSheetId="3" hidden="1">'Formulación'!$F$18</definedName>
    <definedName name="solver_rhs37" localSheetId="3" hidden="1">'Formulación'!$F$19</definedName>
    <definedName name="solver_rhs38" localSheetId="3" hidden="1">'Formulación'!$F$20</definedName>
    <definedName name="solver_rhs39" localSheetId="3" hidden="1">'Formulación'!$F$21</definedName>
    <definedName name="solver_rhs4" localSheetId="3" hidden="1">'Formulación'!$E$11</definedName>
    <definedName name="solver_rhs40" localSheetId="3" hidden="1">'Formulación'!$F$22</definedName>
    <definedName name="solver_rhs41" localSheetId="3" hidden="1">'Formulación'!$F$23</definedName>
    <definedName name="solver_rhs42" localSheetId="3" hidden="1">'Formulación'!$F$24</definedName>
    <definedName name="solver_rhs43" localSheetId="3" hidden="1">'Formulación'!$F$25</definedName>
    <definedName name="solver_rhs44" localSheetId="3" hidden="1">'Formulación'!$F$26</definedName>
    <definedName name="solver_rhs45" localSheetId="3" hidden="1">'Formulación'!$F$27</definedName>
    <definedName name="solver_rhs46" localSheetId="3" hidden="1">'Formulación'!$F$28</definedName>
    <definedName name="solver_rhs47" localSheetId="3" hidden="1">'Formulación'!$F$29</definedName>
    <definedName name="solver_rhs48" localSheetId="3" hidden="1">'Formulación'!$F$30</definedName>
    <definedName name="solver_rhs49" localSheetId="3" hidden="1">'Formulación'!$F$31</definedName>
    <definedName name="solver_rhs5" localSheetId="3" hidden="1">'Formulación'!$E$12</definedName>
    <definedName name="solver_rhs50" localSheetId="3" hidden="1">'Formulación'!$F$32</definedName>
    <definedName name="solver_rhs51" localSheetId="3" hidden="1">'Formulación'!$J$8</definedName>
    <definedName name="solver_rhs52" localSheetId="3" hidden="1">'Formulación'!$J$9</definedName>
    <definedName name="solver_rhs53" localSheetId="3" hidden="1">'Formulación'!$K$27</definedName>
    <definedName name="solver_rhs54" localSheetId="3" hidden="1">'Formulación'!$J$10</definedName>
    <definedName name="solver_rhs55" localSheetId="3" hidden="1">'Formulación'!$J$11</definedName>
    <definedName name="solver_rhs56" localSheetId="3" hidden="1">'Formulación'!$J$12</definedName>
    <definedName name="solver_rhs57" localSheetId="3" hidden="1">'Formulación'!$J$13</definedName>
    <definedName name="solver_rhs58" localSheetId="3" hidden="1">'Formulación'!$J$14</definedName>
    <definedName name="solver_rhs59" localSheetId="3" hidden="1">'Formulación'!$J$15</definedName>
    <definedName name="solver_rhs6" localSheetId="3" hidden="1">'Formulación'!$E$13</definedName>
    <definedName name="solver_rhs60" localSheetId="3" hidden="1">'Formulación'!$J$16</definedName>
    <definedName name="solver_rhs61" localSheetId="3" hidden="1">'Formulación'!$J$17</definedName>
    <definedName name="solver_rhs62" localSheetId="3" hidden="1">'Formulación'!$J$41</definedName>
    <definedName name="solver_rhs63" localSheetId="3" hidden="1">'Formulación'!$J$19</definedName>
    <definedName name="solver_rhs64" localSheetId="3" hidden="1">'Formulación'!$J$20</definedName>
    <definedName name="solver_rhs65" localSheetId="3" hidden="1">'Formulación'!$J$21</definedName>
    <definedName name="solver_rhs66" localSheetId="3" hidden="1">'Formulación'!$J$22</definedName>
    <definedName name="solver_rhs67" localSheetId="3" hidden="1">'Formulación'!$J$23</definedName>
    <definedName name="solver_rhs68" localSheetId="3" hidden="1">'Formulación'!$J$24</definedName>
    <definedName name="solver_rhs69" localSheetId="3" hidden="1">'Formulación'!$J$25</definedName>
    <definedName name="solver_rhs7" localSheetId="3" hidden="1">'Formulación'!$E$14</definedName>
    <definedName name="solver_rhs70" localSheetId="3" hidden="1">'Formulación'!$J$26</definedName>
    <definedName name="solver_rhs71" localSheetId="3" hidden="1">'Formulación'!$J$27</definedName>
    <definedName name="solver_rhs72" localSheetId="3" hidden="1">'Formulación'!$J$28</definedName>
    <definedName name="solver_rhs73" localSheetId="3" hidden="1">'Formulación'!$J$29</definedName>
    <definedName name="solver_rhs74" localSheetId="3" hidden="1">'Formulación'!$J$30</definedName>
    <definedName name="solver_rhs75" localSheetId="3" hidden="1">'Formulación'!$J$31</definedName>
    <definedName name="solver_rhs76" localSheetId="3" hidden="1">'Formulación'!$J$32</definedName>
    <definedName name="solver_rhs77" localSheetId="3" hidden="1">'Formulación'!$J$33</definedName>
    <definedName name="solver_rhs78" localSheetId="3" hidden="1">'Formulación'!$J$34</definedName>
    <definedName name="solver_rhs79" localSheetId="3" hidden="1">'Formulación'!$J$35</definedName>
    <definedName name="solver_rhs8" localSheetId="3" hidden="1">'Formulación'!$E$15</definedName>
    <definedName name="solver_rhs80" localSheetId="3" hidden="1">'Formulación'!$J$36</definedName>
    <definedName name="solver_rhs81" localSheetId="3" hidden="1">'Formulación'!$J$37</definedName>
    <definedName name="solver_rhs82" localSheetId="3" hidden="1">'Formulación'!$J$38</definedName>
    <definedName name="solver_rhs83" localSheetId="3" hidden="1">'Formulación'!$J$39</definedName>
    <definedName name="solver_rhs84" localSheetId="3" hidden="1">'Formulación'!$J$40</definedName>
    <definedName name="solver_rhs85" localSheetId="3" hidden="1">'Formulación'!$J$18</definedName>
    <definedName name="solver_rhs86" localSheetId="3" hidden="1">'Formulación'!$K$8</definedName>
    <definedName name="solver_rhs87" localSheetId="3" hidden="1">'Formulación'!$K$9</definedName>
    <definedName name="solver_rhs88" localSheetId="3" hidden="1">'Formulación'!$K$10</definedName>
    <definedName name="solver_rhs89" localSheetId="3" hidden="1">'Formulación'!$K$11</definedName>
    <definedName name="solver_rhs9" localSheetId="3" hidden="1">'Formulación'!$E$16</definedName>
    <definedName name="solver_rhs90" localSheetId="3" hidden="1">'Formulación'!$K$12</definedName>
    <definedName name="solver_rhs91" localSheetId="3" hidden="1">'Formulación'!$K$13</definedName>
    <definedName name="solver_rhs92" localSheetId="3" hidden="1">'Formulación'!$K$14</definedName>
    <definedName name="solver_rhs93" localSheetId="3" hidden="1">'Formulación'!$K$15</definedName>
    <definedName name="solver_rhs94" localSheetId="3" hidden="1">'Formulación'!$K$16</definedName>
    <definedName name="solver_rhs95" localSheetId="3" hidden="1">'Formulación'!$K$17</definedName>
    <definedName name="solver_rhs96" localSheetId="3" hidden="1">'Formulación'!$K$18</definedName>
    <definedName name="solver_rhs97" localSheetId="3" hidden="1">'Formulación'!$K$19</definedName>
    <definedName name="solver_rhs98" localSheetId="3" hidden="1">'Formulación'!$K$20</definedName>
    <definedName name="solver_rhs99" localSheetId="3" hidden="1">'Formulación'!$K$21</definedName>
    <definedName name="solver_scl" localSheetId="3" hidden="1">2</definedName>
    <definedName name="solver_sho" localSheetId="3" hidden="1">2</definedName>
    <definedName name="solver_tim" localSheetId="3" hidden="1">100</definedName>
    <definedName name="solver_tol" localSheetId="3" hidden="1">0.03</definedName>
    <definedName name="solver_typ" localSheetId="3" hidden="1">2</definedName>
    <definedName name="solver_val" localSheetId="3" hidden="1">0</definedName>
  </definedNames>
  <calcPr fullCalcOnLoad="1"/>
</workbook>
</file>

<file path=xl/comments10.xml><?xml version="1.0" encoding="utf-8"?>
<comments xmlns="http://schemas.openxmlformats.org/spreadsheetml/2006/main">
  <authors>
    <author>University of Georgia</author>
    <author>Gene Pesti</author>
  </authors>
  <commentList>
    <comment ref="N1" authorId="0">
      <text>
        <r>
          <rPr>
            <b/>
            <sz val="12"/>
            <rFont val="Tahoma"/>
            <family val="2"/>
          </rPr>
          <t>Copy data from the bottom portion of this sheet to the top.  Do NOT delete anything from the Active Ingredient Composition Matrix.  To remove data or labels, simply write over it with zeros.  Deleting any data will alter other spreadsheets and you will have to revert to an earlier version</t>
        </r>
      </text>
    </comment>
    <comment ref="L3" authorId="0">
      <text>
        <r>
          <rPr>
            <b/>
            <sz val="12"/>
            <rFont val="Tahoma"/>
            <family val="2"/>
          </rPr>
          <t>Ácido Linoleico</t>
        </r>
      </text>
    </comment>
    <comment ref="M3" authorId="0">
      <text>
        <r>
          <rPr>
            <b/>
            <sz val="12"/>
            <rFont val="Tahoma"/>
            <family val="2"/>
          </rPr>
          <t>Fibra Bruta</t>
        </r>
        <r>
          <rPr>
            <sz val="8"/>
            <rFont val="Tahoma"/>
            <family val="0"/>
          </rPr>
          <t xml:space="preserve">
</t>
        </r>
      </text>
    </comment>
    <comment ref="Q3" authorId="0">
      <text>
        <r>
          <rPr>
            <b/>
            <sz val="9"/>
            <rFont val="Geneva"/>
            <family val="0"/>
          </rPr>
          <t>Esta columna permite fijar la relación Ca:P en 2. Para fijar a relación,  los valores en esta columna deben ser iguales a cero en la solución final.</t>
        </r>
      </text>
    </comment>
    <comment ref="AI3" authorId="0">
      <text>
        <r>
          <rPr>
            <b/>
            <sz val="12"/>
            <rFont val="Tahoma"/>
            <family val="2"/>
          </rPr>
          <t xml:space="preserve">
Metionine + Cisteina</t>
        </r>
      </text>
    </comment>
    <comment ref="AL3" authorId="0">
      <text>
        <r>
          <rPr>
            <b/>
            <sz val="12"/>
            <rFont val="Tahoma"/>
            <family val="2"/>
          </rPr>
          <t>Fenilalanina + Tirosina</t>
        </r>
        <r>
          <rPr>
            <sz val="8"/>
            <rFont val="Tahoma"/>
            <family val="0"/>
          </rPr>
          <t xml:space="preserve">
</t>
        </r>
      </text>
    </comment>
    <comment ref="P2" authorId="1">
      <text>
        <r>
          <rPr>
            <b/>
            <sz val="8"/>
            <rFont val="Tahoma"/>
            <family val="0"/>
          </rPr>
          <t>Gene Pesti:</t>
        </r>
        <r>
          <rPr>
            <sz val="8"/>
            <rFont val="Tahoma"/>
            <family val="0"/>
          </rPr>
          <t xml:space="preserve">
</t>
        </r>
      </text>
    </comment>
  </commentList>
</comments>
</file>

<file path=xl/comments2.xml><?xml version="1.0" encoding="utf-8"?>
<comments xmlns="http://schemas.openxmlformats.org/spreadsheetml/2006/main">
  <authors>
    <author>University of Georgia</author>
    <author>Gene Pesti</author>
  </authors>
  <commentList>
    <comment ref="M1" authorId="0">
      <text>
        <r>
          <rPr>
            <b/>
            <sz val="12"/>
            <rFont val="Tahoma"/>
            <family val="2"/>
          </rPr>
          <t xml:space="preserve">
Copy data from the bottom portion of this sheet to the top.  Do NOT delete anything from the Active Ingredient Composition Matrix.  To remove data or labels, simply write over it with zeros.  Deleting any data will alter other spreadsheets and you will have to revert to an earlier version</t>
        </r>
      </text>
    </comment>
    <comment ref="L3" authorId="0">
      <text>
        <r>
          <rPr>
            <b/>
            <sz val="12"/>
            <rFont val="Tahoma"/>
            <family val="2"/>
          </rPr>
          <t>Fibra Cruda</t>
        </r>
        <r>
          <rPr>
            <sz val="8"/>
            <rFont val="Tahoma"/>
            <family val="0"/>
          </rPr>
          <t xml:space="preserve">
</t>
        </r>
      </text>
    </comment>
    <comment ref="P3" authorId="0">
      <text>
        <r>
          <rPr>
            <sz val="12"/>
            <rFont val="Tahoma"/>
            <family val="2"/>
          </rPr>
          <t xml:space="preserve">
Esta columna permite fijar la relación Ca:P en 2. Para fijar a relación,  los valores en esta columna deben ser iguales a cero en la solución final.
</t>
        </r>
      </text>
    </comment>
    <comment ref="AH3" authorId="0">
      <text>
        <r>
          <rPr>
            <b/>
            <sz val="12"/>
            <rFont val="Tahoma"/>
            <family val="2"/>
          </rPr>
          <t>Metionina + Cisteina</t>
        </r>
        <r>
          <rPr>
            <sz val="8"/>
            <rFont val="Tahoma"/>
            <family val="0"/>
          </rPr>
          <t xml:space="preserve">
</t>
        </r>
      </text>
    </comment>
    <comment ref="K3" authorId="0">
      <text>
        <r>
          <rPr>
            <b/>
            <sz val="12"/>
            <rFont val="Tahoma"/>
            <family val="2"/>
          </rPr>
          <t>Ácido Linoleico</t>
        </r>
      </text>
    </comment>
    <comment ref="AK3" authorId="0">
      <text>
        <r>
          <rPr>
            <b/>
            <sz val="12"/>
            <rFont val="Tahoma"/>
            <family val="2"/>
          </rPr>
          <t>Fenilalanina y Tirosina</t>
        </r>
        <r>
          <rPr>
            <sz val="12"/>
            <rFont val="Tahoma"/>
            <family val="2"/>
          </rPr>
          <t xml:space="preserve">
</t>
        </r>
      </text>
    </comment>
    <comment ref="P2" authorId="1">
      <text>
        <r>
          <rPr>
            <b/>
            <sz val="8"/>
            <rFont val="Tahoma"/>
            <family val="0"/>
          </rPr>
          <t>Gene Pesti:</t>
        </r>
        <r>
          <rPr>
            <sz val="8"/>
            <rFont val="Tahoma"/>
            <family val="0"/>
          </rPr>
          <t xml:space="preserve">
</t>
        </r>
      </text>
    </comment>
  </commentList>
</comments>
</file>

<file path=xl/comments3.xml><?xml version="1.0" encoding="utf-8"?>
<comments xmlns="http://schemas.openxmlformats.org/spreadsheetml/2006/main">
  <authors>
    <author>Graduate Student's Machine</author>
  </authors>
  <commentList>
    <comment ref="BD23" authorId="0">
      <text>
        <r>
          <rPr>
            <b/>
            <sz val="8"/>
            <rFont val="Tahoma"/>
            <family val="0"/>
          </rPr>
          <t>All AA req'ts are expressed on  true ileal digestible basis.</t>
        </r>
      </text>
    </comment>
  </commentList>
</comments>
</file>

<file path=xl/comments8.xml><?xml version="1.0" encoding="utf-8"?>
<comments xmlns="http://schemas.openxmlformats.org/spreadsheetml/2006/main">
  <authors>
    <author>University of Georgia</author>
  </authors>
  <commentList>
    <comment ref="M1" authorId="0">
      <text>
        <r>
          <rPr>
            <b/>
            <sz val="12"/>
            <rFont val="Tahoma"/>
            <family val="2"/>
          </rPr>
          <t xml:space="preserve">
Copy data from the bottom portion of this sheet to the top.  Do NOT delete anything from the Active Ingredient Composition Matrix.  To remove data or labels, simply write over it with zeros.  Deleting any data will alter other spreadsheets and you will have to revert to an earlier version</t>
        </r>
      </text>
    </comment>
    <comment ref="K3" authorId="0">
      <text>
        <r>
          <rPr>
            <b/>
            <sz val="12"/>
            <rFont val="Tahoma"/>
            <family val="2"/>
          </rPr>
          <t>Ácido Linoleico</t>
        </r>
      </text>
    </comment>
    <comment ref="L3" authorId="0">
      <text>
        <r>
          <rPr>
            <b/>
            <sz val="12"/>
            <rFont val="Tahoma"/>
            <family val="2"/>
          </rPr>
          <t>Fibra Bruta</t>
        </r>
        <r>
          <rPr>
            <sz val="8"/>
            <rFont val="Tahoma"/>
            <family val="0"/>
          </rPr>
          <t xml:space="preserve">
</t>
        </r>
      </text>
    </comment>
    <comment ref="P3" authorId="0">
      <text>
        <r>
          <rPr>
            <sz val="12"/>
            <rFont val="Tahoma"/>
            <family val="2"/>
          </rPr>
          <t xml:space="preserve">
Esta columna permite fijar la relación Ca:P en 2. Para fijar a relación,  los valores en esta columna deben ser iguales a cero en la solución final.</t>
        </r>
        <r>
          <rPr>
            <sz val="8"/>
            <rFont val="Tahoma"/>
            <family val="0"/>
          </rPr>
          <t xml:space="preserve">
</t>
        </r>
      </text>
    </comment>
    <comment ref="AH3" authorId="0">
      <text>
        <r>
          <rPr>
            <b/>
            <sz val="12"/>
            <rFont val="Tahoma"/>
            <family val="2"/>
          </rPr>
          <t xml:space="preserve">
Metionina + Cisteina</t>
        </r>
      </text>
    </comment>
    <comment ref="AK3" authorId="0">
      <text>
        <r>
          <rPr>
            <b/>
            <sz val="12"/>
            <rFont val="Tahoma"/>
            <family val="2"/>
          </rPr>
          <t>Fenilalanina + Tirosina</t>
        </r>
        <r>
          <rPr>
            <sz val="8"/>
            <rFont val="Tahoma"/>
            <family val="0"/>
          </rPr>
          <t xml:space="preserve">
</t>
        </r>
      </text>
    </comment>
  </commentList>
</comments>
</file>

<file path=xl/comments9.xml><?xml version="1.0" encoding="utf-8"?>
<comments xmlns="http://schemas.openxmlformats.org/spreadsheetml/2006/main">
  <authors>
    <author>University of Georgia</author>
  </authors>
  <commentList>
    <comment ref="M1" authorId="0">
      <text>
        <r>
          <rPr>
            <b/>
            <sz val="12"/>
            <rFont val="Tahoma"/>
            <family val="2"/>
          </rPr>
          <t xml:space="preserve">
Copy data from the bottom portion of this sheet to the top.  Do NOT delete anything from the Active Ingredient Composition Matrix.  To remove data or labels, simply write over it with zeros.  Deleting any data will alter other spreadsheets and you will have to revert to an earlier version</t>
        </r>
      </text>
    </comment>
    <comment ref="K3" authorId="0">
      <text>
        <r>
          <rPr>
            <sz val="12"/>
            <rFont val="Tahoma"/>
            <family val="2"/>
          </rPr>
          <t>Ácido Linoleico</t>
        </r>
      </text>
    </comment>
    <comment ref="L3" authorId="0">
      <text>
        <r>
          <rPr>
            <b/>
            <sz val="12"/>
            <rFont val="Tahoma"/>
            <family val="2"/>
          </rPr>
          <t>Fibra Bruta</t>
        </r>
        <r>
          <rPr>
            <sz val="8"/>
            <rFont val="Tahoma"/>
            <family val="0"/>
          </rPr>
          <t xml:space="preserve">
</t>
        </r>
      </text>
    </comment>
    <comment ref="P3" authorId="0">
      <text>
        <r>
          <rPr>
            <sz val="12"/>
            <rFont val="Tahoma"/>
            <family val="2"/>
          </rPr>
          <t xml:space="preserve">
Esta columna permite fijar la relación Ca:P en 2. Para fijar a relación,  los valores en esta columna deben ser iguales a cero en la solución final.</t>
        </r>
        <r>
          <rPr>
            <sz val="8"/>
            <rFont val="Tahoma"/>
            <family val="0"/>
          </rPr>
          <t xml:space="preserve">
</t>
        </r>
      </text>
    </comment>
    <comment ref="AH3" authorId="0">
      <text>
        <r>
          <rPr>
            <b/>
            <sz val="12"/>
            <rFont val="Tahoma"/>
            <family val="2"/>
          </rPr>
          <t xml:space="preserve">
Metionina + Cistina</t>
        </r>
        <r>
          <rPr>
            <sz val="8"/>
            <rFont val="Tahoma"/>
            <family val="0"/>
          </rPr>
          <t xml:space="preserve">
</t>
        </r>
      </text>
    </comment>
    <comment ref="AK3" authorId="0">
      <text>
        <r>
          <rPr>
            <b/>
            <sz val="12"/>
            <rFont val="Tahoma"/>
            <family val="2"/>
          </rPr>
          <t>Fenilalanina + Tirosina</t>
        </r>
        <r>
          <rPr>
            <sz val="8"/>
            <rFont val="Tahoma"/>
            <family val="0"/>
          </rPr>
          <t xml:space="preserve">
</t>
        </r>
      </text>
    </comment>
  </commentList>
</comments>
</file>

<file path=xl/sharedStrings.xml><?xml version="1.0" encoding="utf-8"?>
<sst xmlns="http://schemas.openxmlformats.org/spreadsheetml/2006/main" count="1042" uniqueCount="547">
  <si>
    <t>Soft Rock Phos.</t>
  </si>
  <si>
    <t>E.E.</t>
  </si>
  <si>
    <t>Total</t>
  </si>
  <si>
    <t>K</t>
  </si>
  <si>
    <t>Cl</t>
  </si>
  <si>
    <t>Mn</t>
  </si>
  <si>
    <t>Na</t>
  </si>
  <si>
    <t>Zn</t>
  </si>
  <si>
    <t>ARG</t>
  </si>
  <si>
    <t>SER</t>
  </si>
  <si>
    <t>&amp;SER</t>
  </si>
  <si>
    <t>HIS</t>
  </si>
  <si>
    <t>ILE</t>
  </si>
  <si>
    <t>LEU</t>
  </si>
  <si>
    <t>MET</t>
  </si>
  <si>
    <t>TAAA</t>
  </si>
  <si>
    <t>TRP</t>
  </si>
  <si>
    <t>VAL</t>
  </si>
  <si>
    <t>Min.</t>
  </si>
  <si>
    <t>Max.</t>
  </si>
  <si>
    <t>CuSO4</t>
  </si>
  <si>
    <t>Amount</t>
  </si>
  <si>
    <t>Final Value</t>
  </si>
  <si>
    <t>$/Ingred.</t>
  </si>
  <si>
    <t>COST=</t>
  </si>
  <si>
    <t>WUFFF DA</t>
  </si>
  <si>
    <t xml:space="preserve"> </t>
  </si>
  <si>
    <t>Ingredient</t>
  </si>
  <si>
    <t>%</t>
  </si>
  <si>
    <t>TOTAL</t>
  </si>
  <si>
    <t>Zinc</t>
  </si>
  <si>
    <t>Kcal/g</t>
  </si>
  <si>
    <t>mg/g</t>
  </si>
  <si>
    <t>mg/kg</t>
  </si>
  <si>
    <t>$/cwt</t>
  </si>
  <si>
    <t>Date Mixed</t>
  </si>
  <si>
    <t xml:space="preserve">   /   /  </t>
  </si>
  <si>
    <t>Actual</t>
  </si>
  <si>
    <t>Percent</t>
  </si>
  <si>
    <t>Ca:P=</t>
  </si>
  <si>
    <t>Ca:P=2</t>
  </si>
  <si>
    <t>-</t>
  </si>
  <si>
    <t>Gene Pesti, The University of Georgia, Athens GA USA</t>
  </si>
  <si>
    <t>C18:2</t>
  </si>
  <si>
    <t>Evan Thomson, The University of New England, Armidale NSW Australia</t>
  </si>
  <si>
    <t>Formulación de raciones amigables Windows</t>
  </si>
  <si>
    <t xml:space="preserve">Este programa fue desarrollado basiado en ideas del </t>
  </si>
  <si>
    <t>program de Evan Thomson of the University of New England</t>
  </si>
  <si>
    <t>Para el mejor entendimiento, por favor consulte los archivos WUFFDA.doc y WUFFDA.ppt</t>
  </si>
  <si>
    <t>Harina de soja - 48%</t>
  </si>
  <si>
    <t>Premix Vitaminico</t>
  </si>
  <si>
    <t>Premix Mineral</t>
  </si>
  <si>
    <t>L-Lisina HCl</t>
  </si>
  <si>
    <t>DL-Metionina</t>
  </si>
  <si>
    <t>Colina Cl -70%</t>
  </si>
  <si>
    <t>Sal común</t>
  </si>
  <si>
    <t>Maíz, grano</t>
  </si>
  <si>
    <t>Harina de Carne</t>
  </si>
  <si>
    <t>Harina de carne y hueso</t>
  </si>
  <si>
    <t>Glucosa</t>
  </si>
  <si>
    <t>Harina de Hueso</t>
  </si>
  <si>
    <t>Costo</t>
  </si>
  <si>
    <t>Peso</t>
  </si>
  <si>
    <t>Materia</t>
  </si>
  <si>
    <t>Seca</t>
  </si>
  <si>
    <t>E.M.</t>
  </si>
  <si>
    <t>Proteina</t>
  </si>
  <si>
    <t>P</t>
  </si>
  <si>
    <t>Disp.</t>
  </si>
  <si>
    <t>Colina</t>
  </si>
  <si>
    <t>Folato</t>
  </si>
  <si>
    <t>GLI</t>
  </si>
  <si>
    <t>LIS</t>
  </si>
  <si>
    <t>AAST</t>
  </si>
  <si>
    <t>TIR</t>
  </si>
  <si>
    <t>Maíz, Grano</t>
  </si>
  <si>
    <t>Trigo, Red W.</t>
  </si>
  <si>
    <t>Trigo, Afrecho Fino</t>
  </si>
  <si>
    <t>Cebada</t>
  </si>
  <si>
    <t>Cebada, Pacific</t>
  </si>
  <si>
    <t>Torta de Algodón - Slvnt 44%</t>
  </si>
  <si>
    <t>Grasa de Pollo</t>
  </si>
  <si>
    <t>Harida de Pescado, Menhaden</t>
  </si>
  <si>
    <t>Subproducto de Gelatina</t>
  </si>
  <si>
    <t>Harina de Alfalfa - 20</t>
  </si>
  <si>
    <t>Subproducto de Panaderia</t>
  </si>
  <si>
    <t>Calcita</t>
  </si>
  <si>
    <t>Fosfato Defluorinizado</t>
  </si>
  <si>
    <t>Fosfato de Roca</t>
  </si>
  <si>
    <t>Coccidiostato</t>
  </si>
  <si>
    <t>Antibiótico</t>
  </si>
  <si>
    <t>Harina de Sangre</t>
  </si>
  <si>
    <t>Grano Seco de Cervecería</t>
  </si>
  <si>
    <t>Caseína</t>
  </si>
  <si>
    <t>Grano de Destilería (Líquido)</t>
  </si>
  <si>
    <t>Grano de Destilería (Sólido)</t>
  </si>
  <si>
    <t>Glúten de Maíz</t>
  </si>
  <si>
    <t>Mijo</t>
  </si>
  <si>
    <t>Avena</t>
  </si>
  <si>
    <t>Cascarilla de Avena</t>
  </si>
  <si>
    <t>Harina de Pluma</t>
  </si>
  <si>
    <t>Afrecho de Arroz</t>
  </si>
  <si>
    <t>Harina de Sesamo</t>
  </si>
  <si>
    <t>Sorgo, &gt;10% Proteína</t>
  </si>
  <si>
    <t>Soja, Concentrado Portéico</t>
  </si>
  <si>
    <t>Harina de Soja , 48%</t>
  </si>
  <si>
    <t>Girasol, MI'45%</t>
  </si>
  <si>
    <t>Afrecho de Trigo</t>
  </si>
  <si>
    <t>Trigo, White</t>
  </si>
  <si>
    <t>Levadura Seca de Cervecería</t>
  </si>
  <si>
    <t>Grasa Animal y de Pollo</t>
  </si>
  <si>
    <t>Cebo</t>
  </si>
  <si>
    <t>Grasa Animal y Vegetal</t>
  </si>
  <si>
    <t>Aceite de Canola</t>
  </si>
  <si>
    <t>Aceite de Coco</t>
  </si>
  <si>
    <t>Aceite de Maíz</t>
  </si>
  <si>
    <t>Aceite de Algodón</t>
  </si>
  <si>
    <t>Aceite de Palma</t>
  </si>
  <si>
    <t>Aceite de Mani</t>
  </si>
  <si>
    <t>Aceite de Cártamo</t>
  </si>
  <si>
    <t>Cártamo MI - 43</t>
  </si>
  <si>
    <t>Aceite de Soja</t>
  </si>
  <si>
    <t>Aceite de Girasol</t>
  </si>
  <si>
    <t>Almidón</t>
  </si>
  <si>
    <t>Carbonato de Cálcio</t>
  </si>
  <si>
    <t>Fosfato de Cálcio</t>
  </si>
  <si>
    <t>Metionina MHA</t>
  </si>
  <si>
    <t>MATRIZ ACTIVA DE COMPOSICIÓN DE INGREDIENTES</t>
  </si>
  <si>
    <t>MATRIZ DE ALMACENAMIENTO - COMPOSICIÓN DE INGREDIENTES</t>
  </si>
  <si>
    <t>F.C.</t>
  </si>
  <si>
    <t>Cálcio</t>
  </si>
  <si>
    <t>CIS</t>
  </si>
  <si>
    <t>FEN</t>
  </si>
  <si>
    <t>Biotina</t>
  </si>
  <si>
    <t>Broiler - Crecimiento</t>
  </si>
  <si>
    <t>Especificación</t>
  </si>
  <si>
    <t>Almacenada</t>
  </si>
  <si>
    <t>Broiler - Iniciador</t>
  </si>
  <si>
    <t>Broiler - Engorde</t>
  </si>
  <si>
    <t>Materia Seca</t>
  </si>
  <si>
    <t>Energía Metabolizable</t>
  </si>
  <si>
    <t>Proteína</t>
  </si>
  <si>
    <t>Ácido Linoleico</t>
  </si>
  <si>
    <t>Fibra Cruda</t>
  </si>
  <si>
    <t>P Total</t>
  </si>
  <si>
    <t>P disponible</t>
  </si>
  <si>
    <t>Potasio</t>
  </si>
  <si>
    <t>Cloro</t>
  </si>
  <si>
    <t>Manganeso</t>
  </si>
  <si>
    <t>Sodio</t>
  </si>
  <si>
    <t>GLI &amp;SER</t>
  </si>
  <si>
    <t>TRE</t>
  </si>
  <si>
    <t>TRI</t>
  </si>
  <si>
    <t xml:space="preserve">Costo de la Dieta = </t>
  </si>
  <si>
    <t xml:space="preserve"> !!!  NO HACER CAMBIOS EN ESTA VENTANA !!!</t>
  </si>
  <si>
    <t>Nombre de la Dieta:</t>
  </si>
  <si>
    <t>Ejemplo</t>
  </si>
  <si>
    <t>Nutriente</t>
  </si>
  <si>
    <t>Cantidad</t>
  </si>
  <si>
    <t>Aportado</t>
  </si>
  <si>
    <t>Unidades</t>
  </si>
  <si>
    <t>Dieta:</t>
  </si>
  <si>
    <t xml:space="preserve">Costo de la dieta:   </t>
  </si>
  <si>
    <t>Ingrediente</t>
  </si>
  <si>
    <t>Nombre de la Dieta =</t>
  </si>
  <si>
    <t>Cantidad a Preparar =</t>
  </si>
  <si>
    <t>Presionar Ctrl-m Para Generar una Nueva Planilla de Preparación</t>
  </si>
  <si>
    <t>REVISAR CADA INGREDIENTE</t>
  </si>
  <si>
    <t xml:space="preserve">          CONFORME ES AGREGADO A LA MESCLADORA</t>
  </si>
  <si>
    <t>Harina de soja 48%</t>
  </si>
  <si>
    <t>Sal Común</t>
  </si>
  <si>
    <t>H. de Pescado, Menhaden</t>
  </si>
  <si>
    <t>L-Lisine HCl</t>
  </si>
  <si>
    <t>Cabada</t>
  </si>
  <si>
    <t>H. de subprod. de Pollo</t>
  </si>
  <si>
    <t>Afrecho Fino de Trigo</t>
  </si>
  <si>
    <t>Roca Fosforica</t>
  </si>
  <si>
    <t>Soja Integral</t>
  </si>
  <si>
    <t>Solubles de Pescado Concentrado</t>
  </si>
  <si>
    <t>Solubles de Destilaria</t>
  </si>
  <si>
    <t>Harina de Subproducto de Pollo</t>
  </si>
  <si>
    <t>Premezcla Vitaminico</t>
  </si>
  <si>
    <t>Premezcla Mineral</t>
  </si>
  <si>
    <t>Harina de canola</t>
  </si>
  <si>
    <t>Harina de Mani Solvente</t>
  </si>
  <si>
    <t>Cascara de Soja</t>
  </si>
  <si>
    <t>Suero de Leche Deshidratado</t>
  </si>
  <si>
    <t>Conchuela</t>
  </si>
  <si>
    <t xml:space="preserve">Premezcla Vitaminico </t>
  </si>
  <si>
    <t xml:space="preserve">Premezcla Mineral </t>
  </si>
  <si>
    <t>Acido Fólico</t>
  </si>
  <si>
    <t>Isoleucina</t>
  </si>
  <si>
    <t>AA Azufrados Totales</t>
  </si>
  <si>
    <t>AA Aromáticos Totales</t>
  </si>
  <si>
    <t>Extrato Etereo</t>
  </si>
  <si>
    <t>(0-28d)</t>
  </si>
  <si>
    <t>(56-84d)</t>
  </si>
  <si>
    <t>(28-56d)</t>
  </si>
  <si>
    <t>(0-21d)</t>
  </si>
  <si>
    <t>(21-42d)</t>
  </si>
  <si>
    <t>Instructions</t>
  </si>
  <si>
    <r>
      <t>Canola</t>
    </r>
    <r>
      <rPr>
        <i/>
        <sz val="10"/>
        <rFont val="Arial"/>
        <family val="2"/>
      </rPr>
      <t xml:space="preserve"> Brasica napus</t>
    </r>
    <r>
      <rPr>
        <sz val="10"/>
        <rFont val="Arial"/>
        <family val="0"/>
      </rPr>
      <t>-</t>
    </r>
    <r>
      <rPr>
        <i/>
        <sz val="10"/>
        <rFont val="Arial"/>
        <family val="2"/>
      </rPr>
      <t xml:space="preserve">Brasica campstris </t>
    </r>
    <r>
      <rPr>
        <vertAlign val="superscript"/>
        <sz val="10"/>
        <rFont val="Arial"/>
        <family val="2"/>
      </rPr>
      <t>a</t>
    </r>
  </si>
  <si>
    <t>Dig</t>
  </si>
  <si>
    <t>Dig GLY</t>
  </si>
  <si>
    <t>Hominy feed,corn screw-pressed</t>
  </si>
  <si>
    <t>Triticale</t>
  </si>
  <si>
    <t>Anml-Pltry Fat</t>
  </si>
  <si>
    <t>Anml-Veg Fat</t>
  </si>
  <si>
    <t>Antibiotic</t>
  </si>
  <si>
    <t>Canola</t>
  </si>
  <si>
    <t>Wheat Bran</t>
  </si>
  <si>
    <t>Zinc Oxide</t>
  </si>
  <si>
    <t>Potassium Cl</t>
  </si>
  <si>
    <t>*Sow Pack</t>
  </si>
  <si>
    <t>Remzi Bakalli, The University of Georgia, Athens GA USA</t>
  </si>
  <si>
    <t>Anshan Shan, Northwest Agricultural University,  Harbin, China</t>
  </si>
  <si>
    <t>John Driver, The University of Georgia, Athens GA USA</t>
  </si>
  <si>
    <t>Cathy Zier, The University of Georgia, Athens GA USA</t>
  </si>
  <si>
    <t>Michael Azain, The University of Georgia, Athens GA USA</t>
  </si>
  <si>
    <t>Pollitas 0-6 sem.</t>
  </si>
  <si>
    <t>Pollitas 6-12 sem.</t>
  </si>
  <si>
    <t>Pollitas 12-18 sem.</t>
  </si>
  <si>
    <t>Pollitas 18 sem.-primer huevo</t>
  </si>
  <si>
    <t>Ponedora 120g/dia</t>
  </si>
  <si>
    <t>Ponedora 80g/dia</t>
  </si>
  <si>
    <t>Ponedora 100g/dia</t>
  </si>
  <si>
    <t>Pavos 0-3 sem.</t>
  </si>
  <si>
    <t>Pavos 3-6 sem.</t>
  </si>
  <si>
    <t xml:space="preserve">Pavos 6-9 sem. </t>
  </si>
  <si>
    <t>Pavos 9-12 sem.</t>
  </si>
  <si>
    <t>Pavos 14-16 sem. (hembras)</t>
  </si>
  <si>
    <t>Pavos 12-14 sem. (hembras)</t>
  </si>
  <si>
    <t>Pavos 12-15 sem. (machos)</t>
  </si>
  <si>
    <t>Pavos 15-18 sem. (machos)</t>
  </si>
  <si>
    <t>Unidad</t>
  </si>
  <si>
    <t>Pavos-Reprodutores-Mantenimiento</t>
  </si>
  <si>
    <t>Pavos-reproductores - Ponedoras</t>
  </si>
  <si>
    <t>Codorniz laponesa-Inicial/Crecimiento</t>
  </si>
  <si>
    <t>Cpdorniz Japones - Reproductores</t>
  </si>
  <si>
    <t>Pato 0-2 sem.</t>
  </si>
  <si>
    <t>Pato 2-7 sem.</t>
  </si>
  <si>
    <t>Patos - Reproductores</t>
  </si>
  <si>
    <t>Cerdos - Inicial - Fase III</t>
  </si>
  <si>
    <t>Cerdos - Inicial - Fase II</t>
  </si>
  <si>
    <t>Cerdos - Inicial - Fase I</t>
  </si>
  <si>
    <t>Cerdos - Engorde 80-120 kg</t>
  </si>
  <si>
    <t>Cerdos - Crecimiento 50-80 kg</t>
  </si>
  <si>
    <t>Cerdos - Crecimiento 20-50 kg</t>
  </si>
  <si>
    <t>Cerdos - Crecimiento 10-20kg</t>
  </si>
  <si>
    <t>Cerdos - Crecimiento 5-10kg</t>
  </si>
  <si>
    <t>Cerdos - Crecimiento 3-5kg</t>
  </si>
  <si>
    <t>Cerdas - Gestación</t>
  </si>
  <si>
    <t>Cerdas - Lactación</t>
  </si>
  <si>
    <t>Pato Tipo Mallard</t>
  </si>
  <si>
    <t>Pato Tipo - Mallard</t>
  </si>
  <si>
    <t>Guinea - Gallina</t>
  </si>
  <si>
    <t>Gancitos</t>
  </si>
  <si>
    <t>Gansos</t>
  </si>
  <si>
    <t>disp.</t>
  </si>
  <si>
    <t>F.B.</t>
  </si>
  <si>
    <t>AAAT</t>
  </si>
  <si>
    <t>E.D.</t>
  </si>
  <si>
    <t>Instrucciones</t>
  </si>
  <si>
    <t>Harina de Alfalfa Deshidratada</t>
  </si>
  <si>
    <t>Subproducto de Panaderia, deshidratado</t>
  </si>
  <si>
    <t>Grano de Cebada - Pacific coast</t>
  </si>
  <si>
    <t>Harina de Alfalfa, suncured</t>
  </si>
  <si>
    <t>Harina de Cebada</t>
  </si>
  <si>
    <t>Grano de Cebada</t>
  </si>
  <si>
    <t>Grano de Cebada, Western</t>
  </si>
  <si>
    <t>Cebada - Desperdicio</t>
  </si>
  <si>
    <r>
      <t xml:space="preserve">Broadbean, </t>
    </r>
    <r>
      <rPr>
        <i/>
        <sz val="10"/>
        <color indexed="10"/>
        <rFont val="Arial"/>
        <family val="0"/>
      </rPr>
      <t xml:space="preserve">Vicia faba </t>
    </r>
    <r>
      <rPr>
        <sz val="10"/>
        <color indexed="10"/>
        <rFont val="Arial"/>
        <family val="0"/>
      </rPr>
      <t>seeds</t>
    </r>
  </si>
  <si>
    <t>Harina de sangre, vat dried</t>
  </si>
  <si>
    <t>Harina de Sangre, spray dried</t>
  </si>
  <si>
    <t>Grano de cerveceria, deshidratado</t>
  </si>
  <si>
    <t>Grano Seco de Cerveceria</t>
  </si>
  <si>
    <t>CO3 de cálcio</t>
  </si>
  <si>
    <r>
      <t xml:space="preserve">Buckwheat, common </t>
    </r>
    <r>
      <rPr>
        <i/>
        <sz val="10"/>
        <color indexed="10"/>
        <rFont val="Arial"/>
        <family val="0"/>
      </rPr>
      <t>Fagopyrum sagittatum</t>
    </r>
    <r>
      <rPr>
        <sz val="10"/>
        <color indexed="10"/>
        <rFont val="Arial"/>
        <family val="0"/>
      </rPr>
      <t xml:space="preserve"> grain</t>
    </r>
  </si>
  <si>
    <t>Caseina deshidratada</t>
  </si>
  <si>
    <t>Caseina precipitateda y deshidratada</t>
  </si>
  <si>
    <t>Grano de Maíz - destilado</t>
  </si>
  <si>
    <t>Grano de Maíz destilado con Solubles, deshidratado</t>
  </si>
  <si>
    <t>Leche desengorduroda (Bovino - deshidratada)</t>
  </si>
  <si>
    <r>
      <t>Coco (</t>
    </r>
    <r>
      <rPr>
        <i/>
        <sz val="10"/>
        <color indexed="8"/>
        <rFont val="Arial"/>
        <family val="0"/>
      </rPr>
      <t xml:space="preserve">Cocus nucifera </t>
    </r>
    <r>
      <rPr>
        <sz val="10"/>
        <color indexed="8"/>
        <rFont val="Arial"/>
        <family val="0"/>
      </rPr>
      <t>kernels</t>
    </r>
    <r>
      <rPr>
        <vertAlign val="superscript"/>
        <sz val="10"/>
        <color indexed="8"/>
        <rFont val="Arial"/>
        <family val="0"/>
      </rPr>
      <t>b)</t>
    </r>
  </si>
  <si>
    <t>Maíz (Solubles de destileria, deshidratado)</t>
  </si>
  <si>
    <t>Glutén de Maiz com Afrecho</t>
  </si>
  <si>
    <t>Maíz Grano</t>
  </si>
  <si>
    <t>Subprodutos de Maíz Grits (hominy feed)</t>
  </si>
  <si>
    <t>Solubles de Pescado, condensado</t>
  </si>
  <si>
    <t>Solubles de Pescado, deshidratado</t>
  </si>
  <si>
    <t>H. de Pescado extraída mecanicamente, Anchovey</t>
  </si>
  <si>
    <t>H. de Pescado Extraída Mecanicamente, Herring</t>
  </si>
  <si>
    <t>H. de de Pescado extraída Mecanicamente, Menhaden</t>
  </si>
  <si>
    <t>H. de Pescado extraída Mecanicamente, White Gadidae</t>
  </si>
  <si>
    <t>Subproduto de Gelatina</t>
  </si>
  <si>
    <t>H. De Hígado</t>
  </si>
  <si>
    <t>H. De Carne Rendered</t>
  </si>
  <si>
    <t>H. de Carne y Hueso, meal rendered</t>
  </si>
  <si>
    <r>
      <t xml:space="preserve">Grano de Milet, Pearl </t>
    </r>
    <r>
      <rPr>
        <i/>
        <sz val="10"/>
        <rFont val="Arial"/>
        <family val="2"/>
      </rPr>
      <t>Pennisetum glaucum</t>
    </r>
  </si>
  <si>
    <r>
      <t xml:space="preserve">Grano de Milet, Proso </t>
    </r>
    <r>
      <rPr>
        <i/>
        <sz val="10"/>
        <rFont val="Arial"/>
        <family val="2"/>
      </rPr>
      <t>Panicum miliaceam</t>
    </r>
  </si>
  <si>
    <r>
      <t xml:space="preserve">Grano de Avena, </t>
    </r>
    <r>
      <rPr>
        <i/>
        <sz val="10"/>
        <rFont val="Arial"/>
        <family val="2"/>
      </rPr>
      <t>Avena sativa</t>
    </r>
  </si>
  <si>
    <t>Grano de Avena, Pacific coast</t>
  </si>
  <si>
    <r>
      <t xml:space="preserve">Semilla de Avena, </t>
    </r>
    <r>
      <rPr>
        <i/>
        <sz val="10"/>
        <rFont val="Arial"/>
        <family val="2"/>
      </rPr>
      <t>Pisum</t>
    </r>
    <r>
      <rPr>
        <sz val="10"/>
        <rFont val="Arial"/>
        <family val="0"/>
      </rPr>
      <t xml:space="preserve"> spp.</t>
    </r>
  </si>
  <si>
    <t>H. de Maní, extraído Mecanicamente</t>
  </si>
  <si>
    <t>H. de Maní, extraída co Solvente</t>
  </si>
  <si>
    <t>H. de subprodutos de aves (vísceras con pies y cabezas)</t>
  </si>
  <si>
    <t>H. De Plumas de aves, meal hidrolizada</t>
  </si>
  <si>
    <t>Afrecho de Arooz con Germen</t>
  </si>
  <si>
    <t>Grano de Arroz, Pulido y Quebrado</t>
  </si>
  <si>
    <t>Polidura de Arroz</t>
  </si>
  <si>
    <r>
      <t xml:space="preserve">Grano de Centeno, </t>
    </r>
    <r>
      <rPr>
        <i/>
        <sz val="10"/>
        <rFont val="Arial"/>
        <family val="2"/>
      </rPr>
      <t>Secale cereale</t>
    </r>
  </si>
  <si>
    <t>H. De Semilla de Cartamo, Extraído con Solvente</t>
  </si>
  <si>
    <t>H. de Cartamo con cascara, extraído con Solvente</t>
  </si>
  <si>
    <t>H. de Semilla de Sesamo, extraído Mecanicamente</t>
  </si>
  <si>
    <t>Subproducto de H. de Soja</t>
  </si>
  <si>
    <t>Concentrado Proteíco de Soja, más de 70% Proteína</t>
  </si>
  <si>
    <t>Grano de Sorgo, &gt; 10% Proteína</t>
  </si>
  <si>
    <t>Harina de Alfalfa Deshidratada, 17% Proteína</t>
  </si>
  <si>
    <t>Harina de Alfalfa Deshidratada, 20% Proteína</t>
  </si>
  <si>
    <t>Glutén de Maíz ( 60% Proteína)</t>
  </si>
  <si>
    <t>Harina de Semilla de Algodón, mecanicamente extractraida, 41% Proteína</t>
  </si>
  <si>
    <t>H. De Semilla de Algodón, pre-prensada - extraída com solvente, 41% Proteína</t>
  </si>
  <si>
    <t>H. de Semilla de Algodón, pre-prensada - extraída con Solvente, 44% Proteína</t>
  </si>
  <si>
    <t>Grano de Sorgo, 8-10% Proteína</t>
  </si>
  <si>
    <t>Semilla de Soja, Procesada por Calor</t>
  </si>
  <si>
    <t>Semilla de Soja - Harina - Extraída con Solvente</t>
  </si>
  <si>
    <t>Semilla de Soya con Cascara - Harina - Extraída con Solvente</t>
  </si>
  <si>
    <t>Semilla común de Girasol - Harina - Extraída con Solvente</t>
  </si>
  <si>
    <t>Semilla de Girasol con Cascara - Harina - Extraída con Solvente</t>
  </si>
  <si>
    <r>
      <t xml:space="preserve">Grano de Triticale - </t>
    </r>
    <r>
      <rPr>
        <i/>
        <sz val="10"/>
        <rFont val="Arial"/>
        <family val="2"/>
      </rPr>
      <t>hexaploide</t>
    </r>
  </si>
  <si>
    <r>
      <t xml:space="preserve">Afrecho de Trigo, </t>
    </r>
    <r>
      <rPr>
        <i/>
        <sz val="10"/>
        <rFont val="Arial"/>
        <family val="2"/>
      </rPr>
      <t>Triticum aestivium</t>
    </r>
  </si>
  <si>
    <t>Trigo - red dog</t>
  </si>
  <si>
    <t>Trigo - middlings</t>
  </si>
  <si>
    <t>Trigo - shorts</t>
  </si>
  <si>
    <t>Grano de Trigo, hard red winter</t>
  </si>
  <si>
    <t>Grano de Trigo, soft white winter</t>
  </si>
  <si>
    <r>
      <t xml:space="preserve">Suero de Leche, </t>
    </r>
    <r>
      <rPr>
        <i/>
        <sz val="10"/>
        <rFont val="Arial"/>
        <family val="2"/>
      </rPr>
      <t xml:space="preserve">Bos taurus, </t>
    </r>
    <r>
      <rPr>
        <sz val="10"/>
        <rFont val="Arial"/>
        <family val="2"/>
      </rPr>
      <t>deshidratado</t>
    </r>
  </si>
  <si>
    <r>
      <t xml:space="preserve">Suero de Leche, </t>
    </r>
    <r>
      <rPr>
        <i/>
        <sz val="10"/>
        <rFont val="Arial"/>
        <family val="2"/>
      </rPr>
      <t xml:space="preserve">Bos taurus, baja Lactose </t>
    </r>
    <r>
      <rPr>
        <sz val="10"/>
        <rFont val="Arial"/>
        <family val="2"/>
      </rPr>
      <t>deshidratada</t>
    </r>
  </si>
  <si>
    <t>Levadura de Cerveceria Deshidratada</t>
  </si>
  <si>
    <t>Levedura deshidratada, Torula</t>
  </si>
  <si>
    <r>
      <t xml:space="preserve">Grano de Cebada - </t>
    </r>
    <r>
      <rPr>
        <i/>
        <sz val="10"/>
        <rFont val="Arial"/>
        <family val="2"/>
      </rPr>
      <t>Hordeum vulgare</t>
    </r>
  </si>
  <si>
    <t>Harina de Cebada - Bajo ceniza/fibra</t>
  </si>
  <si>
    <t>Cebada malt,deshidratada</t>
  </si>
  <si>
    <t>Haba (vicia faba)</t>
  </si>
  <si>
    <t>Polpa de Remolacha, Seca</t>
  </si>
  <si>
    <t>Harina de Sangre, Animal</t>
  </si>
  <si>
    <t>Levedura de Cerveceria Seco</t>
  </si>
  <si>
    <t>Subproducto del Procesamiento de Mantequilla</t>
  </si>
  <si>
    <t>H. de Canola</t>
  </si>
  <si>
    <t>Caseína Seca</t>
  </si>
  <si>
    <t>Fezes de Bovinos - Seca</t>
  </si>
  <si>
    <t>Pulpa de Citricos - Seca</t>
  </si>
  <si>
    <t>H. de Coco (mech.)</t>
  </si>
  <si>
    <t>Gano de Maíz</t>
  </si>
  <si>
    <t>Gano de Maíz (Alto en Aceite)</t>
  </si>
  <si>
    <t>Maíz (Corn, dent, yellow, ears ground)</t>
  </si>
  <si>
    <t>Maíz (Corn cobs, meal)</t>
  </si>
  <si>
    <t>Maíz (Corn fermented extracts cond.)</t>
  </si>
  <si>
    <t>H. de germen de Maíz (Corn germ meal, wet milled)</t>
  </si>
  <si>
    <t>H. de germen de Maíz (Corn germ meal, dry milled)</t>
  </si>
  <si>
    <t>Glutén de Maíz</t>
  </si>
  <si>
    <t>Glutén de Maíz, 41%</t>
  </si>
  <si>
    <t>Gluteén de Maíz, 60%</t>
  </si>
  <si>
    <t>Grano de Maíz Destilado a Seco</t>
  </si>
  <si>
    <t>Grano de Maíz Destilado a Seco con Solvente</t>
  </si>
  <si>
    <t>(Grano de Maíz Destilado a Seco con Solubles) Corn distillers dried solubles</t>
  </si>
  <si>
    <t>H. de Algodón, 41% pre-prensado con solvente</t>
  </si>
  <si>
    <t>H. de  Algodón, 41% (mech. Extd)</t>
  </si>
  <si>
    <t>H. de Algodón, 41% direct solvent</t>
  </si>
  <si>
    <t>(Cascara de Algodón) Cottenseed hulls</t>
  </si>
  <si>
    <t>Grano de Destileria Seco con Solventes</t>
  </si>
  <si>
    <t>Grasa, Animal</t>
  </si>
  <si>
    <t>Grasa, Amarilla</t>
  </si>
  <si>
    <t>Grasa, Vegetal (Fat, vegetable)</t>
  </si>
  <si>
    <t>H. de Pluma, Aves</t>
  </si>
  <si>
    <t>H. De Pescado, AAFCO</t>
  </si>
  <si>
    <t>H. Pescado, herring, Atlantic</t>
  </si>
  <si>
    <t>H. de Pescado, menhaden</t>
  </si>
  <si>
    <t>H. de Pescado, anchovy, Peruvian</t>
  </si>
  <si>
    <t>H. de Pescado, red fish</t>
  </si>
  <si>
    <t>H. de Pescado, sardina</t>
  </si>
  <si>
    <t>H. de Pescado, tuna</t>
  </si>
  <si>
    <t>H. de Pescado, white</t>
  </si>
  <si>
    <t>H. de Pescado, Agua Dulce, Alewife</t>
  </si>
  <si>
    <t>Solubles de Pescado, Deshidratado</t>
  </si>
  <si>
    <t>Grano de Sorgo (Kafir)</t>
  </si>
  <si>
    <t>H. de Linaza flax (solvente)</t>
  </si>
  <si>
    <t>H. De Linaza flax (expeler)</t>
  </si>
  <si>
    <t>Cebada Seca (Malt sprouts, barley dried)</t>
  </si>
  <si>
    <t>H. de Carne y Hueso, 45%</t>
  </si>
  <si>
    <t>H. de Carne y Hueso, 50%</t>
  </si>
  <si>
    <t>H. De Carne, 55%</t>
  </si>
  <si>
    <t>Leche, (Milk, whole dried, feed grade)</t>
  </si>
  <si>
    <t>Grano de Milet</t>
  </si>
  <si>
    <t>Melaza de Remolacha</t>
  </si>
  <si>
    <t>Lmelaza de Caña</t>
  </si>
  <si>
    <t>Melaza de Caña Seca</t>
  </si>
  <si>
    <t>Melaza de Citricos</t>
  </si>
  <si>
    <t>Melaza de almidón de Maíz</t>
  </si>
  <si>
    <t>Melaza (Molasses, wood)</t>
  </si>
  <si>
    <t>Grano de Avena</t>
  </si>
  <si>
    <t>Avena sin Cascara</t>
  </si>
  <si>
    <t>Avena con Cascara</t>
  </si>
  <si>
    <t>Semilla de Arveja (cull)</t>
  </si>
  <si>
    <t>H. De Maní, solvente</t>
  </si>
  <si>
    <t>H. De Maní con cascara, extraído Mecanicamente (Peanut meal and hulls, mech extd)</t>
  </si>
  <si>
    <t>H. De Subproductos de Aves (fd. grd)</t>
  </si>
  <si>
    <t>Heces de Aves, seca en el suelo</t>
  </si>
  <si>
    <t>Heces de Aves, seca en cajas</t>
  </si>
  <si>
    <t>H. de Canola, ext. Solvente</t>
  </si>
  <si>
    <t>Afrecho de Arroz - no-extraído</t>
  </si>
  <si>
    <t>Cascarilla (Rice Hulls)</t>
  </si>
  <si>
    <t>Grano de Arroz sin Pulir</t>
  </si>
  <si>
    <t>Grano de Centeno</t>
  </si>
  <si>
    <t>H. Semilla de Cratamo, expeller</t>
  </si>
  <si>
    <t>H. Semilla de Cratamo, solvente</t>
  </si>
  <si>
    <t>H. Semilla de Cratamo, solvent</t>
  </si>
  <si>
    <t>H. de Sesamo (expeller)</t>
  </si>
  <si>
    <t>Leche desnatada seca</t>
  </si>
  <si>
    <t>Glutén de Sorg</t>
  </si>
  <si>
    <t>H. De Glutén de Sorgo</t>
  </si>
  <si>
    <t>Grano de sorgo</t>
  </si>
  <si>
    <t>Soja Integral Cocida</t>
  </si>
  <si>
    <t>H. de Soja (Expeller)</t>
  </si>
  <si>
    <t>H. Soja, solvente</t>
  </si>
  <si>
    <t>H. Soja Sin cascara, solvente</t>
  </si>
  <si>
    <t>H. Girasol (expeller)</t>
  </si>
  <si>
    <t>H. Girasol (solvente)</t>
  </si>
  <si>
    <t>H. Girasol, pParcialmente sin cascara, solvente</t>
  </si>
  <si>
    <t>Pulpa de Tomate Seca</t>
  </si>
  <si>
    <t>Grano de Trigo, (Hard)</t>
  </si>
  <si>
    <t>Grano Trigo (soft)</t>
  </si>
  <si>
    <t>Afrechillo (Shorts)</t>
  </si>
  <si>
    <t>H. Germen de Trigo</t>
  </si>
  <si>
    <t>Afrechillo (middlings)</t>
  </si>
  <si>
    <t>Grano de trigo de Segunda (Wheat grain screenings #1,)</t>
  </si>
  <si>
    <t>Trigo grano de tercera (Wheat grain screenings #2,)</t>
  </si>
  <si>
    <t>Trigo de Descarte (Wheat refuse screenings)</t>
  </si>
  <si>
    <t>Suero de Leche, Bajo en Lactose, Seco</t>
  </si>
  <si>
    <t>Suero de Leche, Seco</t>
  </si>
  <si>
    <t>Cultura de Levadura</t>
  </si>
  <si>
    <t>Levadura Seca, Torula</t>
  </si>
  <si>
    <t>Coline Cl -70%</t>
  </si>
  <si>
    <t>Coccidiostatico</t>
  </si>
  <si>
    <t>Almidõn de Amíz</t>
  </si>
  <si>
    <t>Grano de Maíz</t>
  </si>
  <si>
    <t>H. De Algodón - Slvnt 44%</t>
  </si>
  <si>
    <t>Fosfato Bicalcico</t>
  </si>
  <si>
    <t>DL-Metionine</t>
  </si>
  <si>
    <t>Levedura Seca de cerveceria</t>
  </si>
  <si>
    <t>Granos de destileria</t>
  </si>
  <si>
    <t>Grano de Destileria;Solvente</t>
  </si>
  <si>
    <t>Solventes de Destileria</t>
  </si>
  <si>
    <t>H. de Pluma</t>
  </si>
  <si>
    <t>(Solventes de Pescado condensado (Fish Sols, Cond)</t>
  </si>
  <si>
    <t>H. Glutén</t>
  </si>
  <si>
    <t>(Soja Integral Cocida) Heated Soybeans</t>
  </si>
  <si>
    <t>Proteína Isolada de Soja</t>
  </si>
  <si>
    <t>L-Triptophan</t>
  </si>
  <si>
    <t>H. de Carne</t>
  </si>
  <si>
    <t>H. de Carne y Hueso</t>
  </si>
  <si>
    <t>H. de Menhaden</t>
  </si>
  <si>
    <t>Metionine MHA</t>
  </si>
  <si>
    <t>Concha de Ostra</t>
  </si>
  <si>
    <t>H. de Maní - Solvente</t>
  </si>
  <si>
    <t>Aceite de Maní</t>
  </si>
  <si>
    <t>Millet (Pear)</t>
  </si>
  <si>
    <t>Subproductos de Alimentos de Mascotas</t>
  </si>
  <si>
    <t>Proteína de Plasma, SD</t>
  </si>
  <si>
    <t>H. de Subproductos de Aves</t>
  </si>
  <si>
    <t>Grasa de Aves</t>
  </si>
  <si>
    <t>Cartamo Ml-43</t>
  </si>
  <si>
    <t>Aceite de Cartamo</t>
  </si>
  <si>
    <t>H. de Sesamo</t>
  </si>
  <si>
    <t>Fosfato de Roca Suave</t>
  </si>
  <si>
    <t>H. De Soja -48%</t>
  </si>
  <si>
    <t>Girasol Ml-45%</t>
  </si>
  <si>
    <t>Premezclado de Cerdos TM</t>
  </si>
  <si>
    <t>Premezclado Vitamininco de Cerdos</t>
  </si>
  <si>
    <t>Premezclado Vitamininico</t>
  </si>
  <si>
    <t>Afrecho de Trigo (Middlings)</t>
  </si>
  <si>
    <t>Suero de Leche, Deshidratado</t>
  </si>
  <si>
    <t>Suero de leche, Seco</t>
  </si>
  <si>
    <t>Oxido de Zn</t>
  </si>
  <si>
    <t>Ejemplo de una Dieta para Cerdos</t>
  </si>
  <si>
    <t xml:space="preserve">Cuando se formula una dieta para cerdos, es importante utilizar productos proteicos de elevada calidad y </t>
  </si>
  <si>
    <t xml:space="preserve">de elevada digestibilidad especialmente en la formulación de dietas para lechones, los culaes están en un  </t>
  </si>
  <si>
    <t xml:space="preserve">periodo de transición de una dieta líquida para una dieta sólida. La siguiente tabla ilustra las dietas </t>
  </si>
  <si>
    <t xml:space="preserve"> utilizadas desde la desmama hasta el engorde. También incluye dietas utilizadas en cerdas en gestación y lactación </t>
  </si>
  <si>
    <t>Inicial Fase III</t>
  </si>
  <si>
    <t>Inicial -  Fase I</t>
  </si>
  <si>
    <t>Inicial Fase II</t>
  </si>
  <si>
    <t>Crecimiento 1</t>
  </si>
  <si>
    <t>Crecimiento 2</t>
  </si>
  <si>
    <t>Engorde o Termino</t>
  </si>
  <si>
    <t>Gestación</t>
  </si>
  <si>
    <t>Lactación</t>
  </si>
  <si>
    <t xml:space="preserve">y lactación. Alguns Ingredientees altos en fibras son adicionados. Lisina e Metionina son adicionados con objetivo de garantizar que el requerimiento de nutrientes sea alcanzado. </t>
  </si>
  <si>
    <t>Quant. %</t>
  </si>
  <si>
    <t>Maíz</t>
  </si>
  <si>
    <t>Harina de Soja 49</t>
  </si>
  <si>
    <t>Suero, Seco</t>
  </si>
  <si>
    <t>H. Pescado</t>
  </si>
  <si>
    <t>Plasma (Spray-Dried)</t>
  </si>
  <si>
    <t>Lisine HCl</t>
  </si>
  <si>
    <t>Metionine</t>
  </si>
  <si>
    <t>Premezclado Vitaminico</t>
  </si>
  <si>
    <t>Premezclado Mineral</t>
  </si>
  <si>
    <t>Antibiotico</t>
  </si>
  <si>
    <t>Oxido ZN</t>
  </si>
  <si>
    <t>Sal</t>
  </si>
  <si>
    <t>Sangre - Celula - Animal</t>
  </si>
  <si>
    <t>H. Alfalfa</t>
  </si>
  <si>
    <t>H. Soja</t>
  </si>
  <si>
    <t>*Incluye : Acido folico, biotina, y colina</t>
  </si>
  <si>
    <t>H. de Cangrejo (Crab meal)</t>
  </si>
  <si>
    <t>H. de Alga (Kelp meal, dehy)</t>
  </si>
  <si>
    <t>Trigo Srraceno (Buckwheat, grain)</t>
  </si>
  <si>
    <t>Casabe (Cassava tubers, meal)</t>
  </si>
  <si>
    <t>Grasa (Desperdicio de Restaurante)</t>
  </si>
  <si>
    <t>Harina de Sangre (Blood, Ring)</t>
  </si>
  <si>
    <t>BIENBENIDO A WUFFDA</t>
  </si>
  <si>
    <t>TÍTULO</t>
  </si>
  <si>
    <t>INGREDIENTES</t>
  </si>
  <si>
    <t>NUTRIENTES</t>
  </si>
  <si>
    <t>LA GUIA WUFFDA TIENE SIETE PLANILLAS</t>
  </si>
  <si>
    <t>FORMULACIÓN</t>
  </si>
  <si>
    <t>GRAFICOS</t>
  </si>
  <si>
    <t>COMPOSICIÓN Y VALOR NUTRITIVO</t>
  </si>
  <si>
    <t>PLANILLA DE MEZCLADO</t>
  </si>
  <si>
    <t>FORMULACIÓN AMIGABLE DE DIETAS - WINDOWS</t>
  </si>
  <si>
    <t>GUIA PARA FORMULACIÓN DE DIETAS</t>
  </si>
  <si>
    <t>LO UNICO QUE NECESITA SABER ES COMO :</t>
  </si>
  <si>
    <t>MARCAR</t>
  </si>
  <si>
    <t>APRETAR EL RATÓN</t>
  </si>
  <si>
    <t>COPIAR</t>
  </si>
  <si>
    <t>PEGAR</t>
  </si>
  <si>
    <t>DIGITAR NUMBEROS</t>
  </si>
  <si>
    <t>DIGITAR LETRAS</t>
  </si>
  <si>
    <t>WUFFDA Y EXCEL HACEN UNA BUENA COMBINACIÓN</t>
  </si>
  <si>
    <t>Bernard Leclercq, Recherches avicoles INRA 37380 Nouzilly, France</t>
  </si>
  <si>
    <t>Anel Atencio, The University of Georgia, Athens GA USA</t>
  </si>
  <si>
    <t>Marina Pavlak, The University of Zagreb, Croatia</t>
  </si>
  <si>
    <t>Version 1.0</t>
  </si>
  <si>
    <t>March 8, 2002</t>
  </si>
  <si>
    <t>Requerido</t>
  </si>
  <si>
    <t>Calcio</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</si>
</sst>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000"/>
    <numFmt numFmtId="168" formatCode="0.00000"/>
    <numFmt numFmtId="169" formatCode="&quot;$&quot;#,##0.00"/>
    <numFmt numFmtId="170" formatCode="_(&quot;$&quot;* #,##0.000_);_(&quot;$&quot;* \(#,##0.000\);_(&quot;$&quot;* &quot;-&quot;??_);_(@_)"/>
    <numFmt numFmtId="171" formatCode="_(&quot;$&quot;* #,##0.0_);_(&quot;$&quot;* \(#,##0.0\);_(&quot;$&quot;* &quot;-&quot;??_);_(@_)"/>
    <numFmt numFmtId="172" formatCode="_(&quot;$&quot;* #,##0.0000_);_(&quot;$&quot;* \(#,##0.0000\);_(&quot;$&quot;* &quot;-&quot;??_);_(@_)"/>
    <numFmt numFmtId="173" formatCode="&quot;R&quot;#,##0_);\(&quot;R&quot;#,##0\)"/>
    <numFmt numFmtId="174" formatCode="&quot;R&quot;#,##0_);[Red]\(&quot;R&quot;#,##0\)"/>
    <numFmt numFmtId="175" formatCode="&quot;R&quot;#,##0.00_);\(&quot;R&quot;#,##0.00\)"/>
    <numFmt numFmtId="176" formatCode="&quot;R&quot;#,##0.00_);[Red]\(&quot;R&quot;#,##0.00\)"/>
    <numFmt numFmtId="177" formatCode="_(&quot;R&quot;* #,##0_);_(&quot;R&quot;* \(#,##0\);_(&quot;R&quot;* &quot;-&quot;_);_(@_)"/>
    <numFmt numFmtId="178" formatCode="_(&quot;R&quot;* #,##0.00_);_(&quot;R&quot;* \(#,##0.00\);_(&quot;R&quot;* &quot;-&quot;??_);_(@_)"/>
  </numFmts>
  <fonts count="74">
    <font>
      <sz val="10"/>
      <name val="Arial"/>
      <family val="0"/>
    </font>
    <font>
      <b/>
      <sz val="10"/>
      <name val="Arial"/>
      <family val="2"/>
    </font>
    <font>
      <sz val="20"/>
      <color indexed="10"/>
      <name val="ACaslon BoldOsF"/>
      <family val="1"/>
    </font>
    <font>
      <sz val="10"/>
      <color indexed="10"/>
      <name val="Arial"/>
      <family val="0"/>
    </font>
    <font>
      <sz val="14"/>
      <color indexed="9"/>
      <name val="Arial"/>
      <family val="2"/>
    </font>
    <font>
      <b/>
      <sz val="20"/>
      <color indexed="10"/>
      <name val="ACaslon BoldOsF"/>
      <family val="0"/>
    </font>
    <font>
      <b/>
      <sz val="14"/>
      <name val="Arial"/>
      <family val="2"/>
    </font>
    <font>
      <b/>
      <sz val="12"/>
      <name val="Arial"/>
      <family val="2"/>
    </font>
    <font>
      <b/>
      <sz val="10"/>
      <color indexed="8"/>
      <name val="Arial"/>
      <family val="2"/>
    </font>
    <font>
      <sz val="10"/>
      <color indexed="8"/>
      <name val="Arial"/>
      <family val="2"/>
    </font>
    <font>
      <b/>
      <sz val="10"/>
      <color indexed="17"/>
      <name val="Times New Roman"/>
      <family val="1"/>
    </font>
    <font>
      <b/>
      <i/>
      <sz val="10"/>
      <name val="Times New Roman"/>
      <family val="1"/>
    </font>
    <font>
      <b/>
      <sz val="12"/>
      <name val="Times New Roman"/>
      <family val="1"/>
    </font>
    <font>
      <sz val="12"/>
      <name val="Times New Roman"/>
      <family val="1"/>
    </font>
    <font>
      <sz val="16"/>
      <name val="Arial Black"/>
      <family val="2"/>
    </font>
    <font>
      <sz val="9"/>
      <color indexed="8"/>
      <name val="Arial"/>
      <family val="0"/>
    </font>
    <font>
      <sz val="9"/>
      <color indexed="10"/>
      <name val="Arial"/>
      <family val="0"/>
    </font>
    <font>
      <sz val="9"/>
      <name val="Arial"/>
      <family val="0"/>
    </font>
    <font>
      <b/>
      <sz val="9"/>
      <name val="Arial"/>
      <family val="0"/>
    </font>
    <font>
      <b/>
      <sz val="9"/>
      <color indexed="8"/>
      <name val="Arial"/>
      <family val="2"/>
    </font>
    <font>
      <b/>
      <sz val="9"/>
      <color indexed="10"/>
      <name val="Arial"/>
      <family val="2"/>
    </font>
    <font>
      <b/>
      <sz val="20"/>
      <color indexed="8"/>
      <name val="ACaslon BoldOsF"/>
      <family val="0"/>
    </font>
    <font>
      <sz val="12"/>
      <color indexed="8"/>
      <name val="Arial"/>
      <family val="2"/>
    </font>
    <font>
      <b/>
      <sz val="16"/>
      <name val="Arial"/>
      <family val="2"/>
    </font>
    <font>
      <sz val="12"/>
      <name val="Arial"/>
      <family val="2"/>
    </font>
    <font>
      <b/>
      <i/>
      <sz val="16"/>
      <name val="Arial"/>
      <family val="2"/>
    </font>
    <font>
      <sz val="14.75"/>
      <name val="Arial"/>
      <family val="0"/>
    </font>
    <font>
      <b/>
      <sz val="14"/>
      <color indexed="8"/>
      <name val="Arial"/>
      <family val="2"/>
    </font>
    <font>
      <b/>
      <sz val="18"/>
      <name val="Arial"/>
      <family val="2"/>
    </font>
    <font>
      <b/>
      <i/>
      <sz val="10"/>
      <name val="Arial"/>
      <family val="2"/>
    </font>
    <font>
      <sz val="14"/>
      <name val="Arial"/>
      <family val="2"/>
    </font>
    <font>
      <sz val="14"/>
      <color indexed="8"/>
      <name val="Arial"/>
      <family val="2"/>
    </font>
    <font>
      <b/>
      <sz val="36"/>
      <name val="Times New Roman"/>
      <family val="1"/>
    </font>
    <font>
      <sz val="36"/>
      <name val="Arial"/>
      <family val="0"/>
    </font>
    <font>
      <sz val="20"/>
      <name val="Arial"/>
      <family val="2"/>
    </font>
    <font>
      <sz val="18"/>
      <name val="Arial"/>
      <family val="2"/>
    </font>
    <font>
      <sz val="22"/>
      <name val="Arial"/>
      <family val="2"/>
    </font>
    <font>
      <sz val="16"/>
      <name val="Arial"/>
      <family val="2"/>
    </font>
    <font>
      <b/>
      <sz val="10"/>
      <color indexed="9"/>
      <name val="Arial"/>
      <family val="2"/>
    </font>
    <font>
      <b/>
      <i/>
      <sz val="12"/>
      <name val="Arial"/>
      <family val="2"/>
    </font>
    <font>
      <b/>
      <sz val="12"/>
      <color indexed="13"/>
      <name val="Arial"/>
      <family val="2"/>
    </font>
    <font>
      <sz val="8"/>
      <name val="Tahoma"/>
      <family val="0"/>
    </font>
    <font>
      <b/>
      <sz val="12"/>
      <name val="Tahoma"/>
      <family val="2"/>
    </font>
    <font>
      <sz val="12"/>
      <name val="Tahoma"/>
      <family val="2"/>
    </font>
    <font>
      <b/>
      <sz val="14"/>
      <color indexed="12"/>
      <name val="ACaslon BoldOsF"/>
      <family val="0"/>
    </font>
    <font>
      <sz val="20"/>
      <color indexed="12"/>
      <name val="ACaslon BoldOsF"/>
      <family val="1"/>
    </font>
    <font>
      <b/>
      <sz val="14"/>
      <color indexed="12"/>
      <name val="Arial"/>
      <family val="2"/>
    </font>
    <font>
      <b/>
      <u val="single"/>
      <sz val="10"/>
      <color indexed="12"/>
      <name val="Arial"/>
      <family val="2"/>
    </font>
    <font>
      <u val="single"/>
      <sz val="10"/>
      <color indexed="12"/>
      <name val="Arial"/>
      <family val="2"/>
    </font>
    <font>
      <b/>
      <sz val="24"/>
      <color indexed="10"/>
      <name val="ACaslon BoldOsF"/>
      <family val="0"/>
    </font>
    <font>
      <sz val="8"/>
      <name val="Arial"/>
      <family val="0"/>
    </font>
    <font>
      <b/>
      <i/>
      <u val="single"/>
      <sz val="14"/>
      <name val="Arial"/>
      <family val="2"/>
    </font>
    <font>
      <b/>
      <sz val="13"/>
      <name val="Arial"/>
      <family val="2"/>
    </font>
    <font>
      <b/>
      <sz val="12"/>
      <color indexed="8"/>
      <name val="Arial"/>
      <family val="2"/>
    </font>
    <font>
      <b/>
      <sz val="12"/>
      <color indexed="10"/>
      <name val="Arial"/>
      <family val="2"/>
    </font>
    <font>
      <b/>
      <sz val="8"/>
      <name val="Tahoma"/>
      <family val="0"/>
    </font>
    <font>
      <u val="single"/>
      <sz val="12.5"/>
      <color indexed="36"/>
      <name val="Arial"/>
      <family val="0"/>
    </font>
    <font>
      <u val="single"/>
      <sz val="12.5"/>
      <color indexed="12"/>
      <name val="Arial"/>
      <family val="0"/>
    </font>
    <font>
      <b/>
      <sz val="10"/>
      <color indexed="10"/>
      <name val="ACaslon BoldOsF"/>
      <family val="0"/>
    </font>
    <font>
      <b/>
      <sz val="10"/>
      <color indexed="13"/>
      <name val="Arial"/>
      <family val="2"/>
    </font>
    <font>
      <i/>
      <sz val="10"/>
      <name val="Arial"/>
      <family val="2"/>
    </font>
    <font>
      <vertAlign val="superscript"/>
      <sz val="10"/>
      <name val="Arial"/>
      <family val="2"/>
    </font>
    <font>
      <b/>
      <sz val="9"/>
      <name val="Geneva"/>
      <family val="0"/>
    </font>
    <font>
      <b/>
      <sz val="11"/>
      <name val="Arial"/>
      <family val="2"/>
    </font>
    <font>
      <b/>
      <i/>
      <sz val="14"/>
      <name val="Arial"/>
      <family val="2"/>
    </font>
    <font>
      <b/>
      <i/>
      <sz val="9"/>
      <name val="Arial"/>
      <family val="2"/>
    </font>
    <font>
      <i/>
      <sz val="10"/>
      <color indexed="10"/>
      <name val="Arial"/>
      <family val="0"/>
    </font>
    <font>
      <i/>
      <sz val="10"/>
      <color indexed="8"/>
      <name val="Arial"/>
      <family val="0"/>
    </font>
    <font>
      <vertAlign val="superscript"/>
      <sz val="10"/>
      <color indexed="8"/>
      <name val="Arial"/>
      <family val="0"/>
    </font>
    <font>
      <sz val="11"/>
      <name val="Arial"/>
      <family val="2"/>
    </font>
    <font>
      <b/>
      <i/>
      <sz val="9"/>
      <color indexed="10"/>
      <name val="Arial"/>
      <family val="2"/>
    </font>
    <font>
      <b/>
      <i/>
      <sz val="9"/>
      <color indexed="8"/>
      <name val="Arial"/>
      <family val="2"/>
    </font>
    <font>
      <b/>
      <sz val="10"/>
      <color indexed="10"/>
      <name val="Arial"/>
      <family val="2"/>
    </font>
    <font>
      <b/>
      <sz val="8"/>
      <name val="Arial"/>
      <family val="2"/>
    </font>
  </fonts>
  <fills count="27">
    <fill>
      <patternFill/>
    </fill>
    <fill>
      <patternFill patternType="gray125"/>
    </fill>
    <fill>
      <patternFill patternType="solid">
        <fgColor indexed="8"/>
        <bgColor indexed="64"/>
      </patternFill>
    </fill>
    <fill>
      <patternFill patternType="solid">
        <fgColor indexed="13"/>
        <bgColor indexed="64"/>
      </patternFill>
    </fill>
    <fill>
      <patternFill patternType="solid">
        <fgColor indexed="5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11"/>
        <bgColor indexed="64"/>
      </patternFill>
    </fill>
    <fill>
      <patternFill patternType="solid">
        <fgColor indexed="40"/>
        <bgColor indexed="64"/>
      </patternFill>
    </fill>
    <fill>
      <patternFill patternType="solid">
        <fgColor indexed="48"/>
        <bgColor indexed="64"/>
      </patternFill>
    </fill>
    <fill>
      <patternFill patternType="solid">
        <fgColor indexed="60"/>
        <bgColor indexed="64"/>
      </patternFill>
    </fill>
    <fill>
      <patternFill patternType="solid">
        <fgColor indexed="16"/>
        <bgColor indexed="64"/>
      </patternFill>
    </fill>
    <fill>
      <patternFill patternType="solid">
        <fgColor indexed="45"/>
        <bgColor indexed="64"/>
      </patternFill>
    </fill>
    <fill>
      <patternFill patternType="solid">
        <fgColor indexed="52"/>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57"/>
        <bgColor indexed="64"/>
      </patternFill>
    </fill>
    <fill>
      <patternFill patternType="solid">
        <fgColor indexed="14"/>
        <bgColor indexed="64"/>
      </patternFill>
    </fill>
  </fills>
  <borders count="33">
    <border>
      <left/>
      <right/>
      <top/>
      <bottom/>
      <diagonal/>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thin"/>
      <bottom style="thin"/>
    </border>
    <border>
      <left style="thin"/>
      <right style="thin"/>
      <top style="thin"/>
      <bottom style="medium"/>
    </border>
    <border>
      <left>
        <color indexed="63"/>
      </left>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9" fontId="0" fillId="0" borderId="0" applyFont="0" applyFill="0" applyBorder="0" applyAlignment="0" applyProtection="0"/>
  </cellStyleXfs>
  <cellXfs count="470">
    <xf numFmtId="0" fontId="0" fillId="0" borderId="0" xfId="0" applyAlignment="1">
      <alignment/>
    </xf>
    <xf numFmtId="0" fontId="0" fillId="0" borderId="0" xfId="0" applyAlignment="1">
      <alignment horizontal="center"/>
    </xf>
    <xf numFmtId="0" fontId="1" fillId="0" borderId="0" xfId="0" applyFont="1" applyAlignment="1">
      <alignment/>
    </xf>
    <xf numFmtId="0" fontId="1" fillId="0" borderId="0" xfId="0" applyFont="1" applyAlignment="1">
      <alignment horizontal="center"/>
    </xf>
    <xf numFmtId="166" fontId="0" fillId="0" borderId="0" xfId="0" applyNumberFormat="1" applyAlignment="1">
      <alignment/>
    </xf>
    <xf numFmtId="0" fontId="0" fillId="0" borderId="1" xfId="0" applyBorder="1" applyAlignment="1">
      <alignment/>
    </xf>
    <xf numFmtId="0" fontId="0" fillId="0" borderId="0" xfId="0" applyBorder="1" applyAlignment="1">
      <alignment/>
    </xf>
    <xf numFmtId="2" fontId="0" fillId="0" borderId="0" xfId="0" applyNumberFormat="1" applyAlignment="1">
      <alignment horizontal="center"/>
    </xf>
    <xf numFmtId="2" fontId="0" fillId="0" borderId="0" xfId="0" applyNumberFormat="1" applyAlignment="1">
      <alignment/>
    </xf>
    <xf numFmtId="167" fontId="0" fillId="0" borderId="2" xfId="0" applyNumberFormat="1" applyBorder="1" applyAlignment="1">
      <alignment/>
    </xf>
    <xf numFmtId="167" fontId="0" fillId="0" borderId="0" xfId="0" applyNumberFormat="1" applyAlignment="1">
      <alignment/>
    </xf>
    <xf numFmtId="167" fontId="0" fillId="0" borderId="3" xfId="0" applyNumberFormat="1" applyBorder="1" applyAlignment="1">
      <alignment/>
    </xf>
    <xf numFmtId="0" fontId="2" fillId="2" borderId="0" xfId="0" applyFont="1" applyFill="1" applyAlignment="1">
      <alignment/>
    </xf>
    <xf numFmtId="0" fontId="3" fillId="2" borderId="0" xfId="0" applyFont="1" applyFill="1" applyAlignment="1">
      <alignment/>
    </xf>
    <xf numFmtId="0" fontId="0" fillId="3" borderId="0" xfId="0" applyFill="1" applyAlignment="1">
      <alignment/>
    </xf>
    <xf numFmtId="166" fontId="0" fillId="3" borderId="0" xfId="0" applyNumberFormat="1" applyFill="1" applyAlignment="1">
      <alignment/>
    </xf>
    <xf numFmtId="0" fontId="0" fillId="3" borderId="0" xfId="0" applyFill="1" applyAlignment="1">
      <alignment horizontal="center"/>
    </xf>
    <xf numFmtId="2" fontId="0" fillId="3" borderId="0" xfId="0" applyNumberFormat="1" applyFill="1" applyAlignment="1">
      <alignment horizontal="center"/>
    </xf>
    <xf numFmtId="166" fontId="0" fillId="3" borderId="0" xfId="0" applyNumberFormat="1" applyFill="1" applyBorder="1" applyAlignment="1">
      <alignment/>
    </xf>
    <xf numFmtId="0" fontId="1" fillId="3" borderId="0" xfId="0" applyFont="1" applyFill="1" applyAlignment="1">
      <alignment/>
    </xf>
    <xf numFmtId="0" fontId="1" fillId="3" borderId="0" xfId="0" applyFont="1" applyFill="1" applyBorder="1" applyAlignment="1">
      <alignment/>
    </xf>
    <xf numFmtId="0" fontId="1" fillId="4" borderId="4" xfId="0" applyFont="1" applyFill="1" applyBorder="1" applyAlignment="1">
      <alignment/>
    </xf>
    <xf numFmtId="0" fontId="1" fillId="4" borderId="5" xfId="0" applyFont="1" applyFill="1" applyBorder="1" applyAlignment="1">
      <alignment/>
    </xf>
    <xf numFmtId="0" fontId="1" fillId="4" borderId="6" xfId="0" applyFont="1" applyFill="1" applyBorder="1" applyAlignment="1">
      <alignment/>
    </xf>
    <xf numFmtId="0" fontId="0" fillId="4" borderId="7" xfId="0" applyFont="1" applyFill="1" applyBorder="1" applyAlignment="1">
      <alignment/>
    </xf>
    <xf numFmtId="0" fontId="0" fillId="0" borderId="8" xfId="0" applyFill="1" applyBorder="1" applyAlignment="1">
      <alignment/>
    </xf>
    <xf numFmtId="0" fontId="0" fillId="0" borderId="7" xfId="0" applyFill="1" applyBorder="1" applyAlignment="1">
      <alignment/>
    </xf>
    <xf numFmtId="0" fontId="1" fillId="4" borderId="4" xfId="0" applyFont="1" applyFill="1" applyBorder="1" applyAlignment="1">
      <alignment horizontal="center"/>
    </xf>
    <xf numFmtId="0" fontId="1" fillId="4" borderId="9" xfId="0" applyFont="1" applyFill="1" applyBorder="1" applyAlignment="1">
      <alignment horizontal="center"/>
    </xf>
    <xf numFmtId="2" fontId="0" fillId="0" borderId="10" xfId="0" applyNumberFormat="1" applyFill="1" applyBorder="1" applyAlignment="1">
      <alignment/>
    </xf>
    <xf numFmtId="2" fontId="0" fillId="0" borderId="9" xfId="0" applyNumberFormat="1" applyFill="1" applyBorder="1" applyAlignment="1">
      <alignment/>
    </xf>
    <xf numFmtId="0" fontId="1" fillId="4" borderId="6" xfId="0" applyFont="1" applyFill="1" applyBorder="1" applyAlignment="1">
      <alignment horizontal="center"/>
    </xf>
    <xf numFmtId="0" fontId="1" fillId="4" borderId="7" xfId="0" applyFont="1" applyFill="1" applyBorder="1" applyAlignment="1">
      <alignment horizontal="center"/>
    </xf>
    <xf numFmtId="0" fontId="1" fillId="0" borderId="11" xfId="0" applyFont="1" applyFill="1" applyBorder="1" applyAlignment="1">
      <alignment/>
    </xf>
    <xf numFmtId="0" fontId="0" fillId="0" borderId="11" xfId="0" applyFill="1" applyBorder="1" applyAlignment="1">
      <alignment/>
    </xf>
    <xf numFmtId="166" fontId="0" fillId="0" borderId="11" xfId="0" applyNumberFormat="1" applyFill="1" applyBorder="1" applyAlignment="1">
      <alignment/>
    </xf>
    <xf numFmtId="0" fontId="0" fillId="0" borderId="10" xfId="0" applyFill="1" applyBorder="1" applyAlignment="1">
      <alignment/>
    </xf>
    <xf numFmtId="0" fontId="0" fillId="0" borderId="0" xfId="0" applyFill="1" applyBorder="1" applyAlignment="1">
      <alignment horizontal="center"/>
    </xf>
    <xf numFmtId="0" fontId="0" fillId="0" borderId="9" xfId="0" applyFill="1" applyBorder="1" applyAlignment="1">
      <alignment/>
    </xf>
    <xf numFmtId="0" fontId="0" fillId="0" borderId="8" xfId="0" applyFill="1" applyBorder="1" applyAlignment="1">
      <alignment horizontal="center"/>
    </xf>
    <xf numFmtId="0" fontId="1" fillId="4" borderId="9" xfId="0" applyFont="1" applyFill="1" applyBorder="1" applyAlignment="1">
      <alignment/>
    </xf>
    <xf numFmtId="2" fontId="1" fillId="4" borderId="6" xfId="0" applyNumberFormat="1" applyFont="1" applyFill="1" applyBorder="1" applyAlignment="1">
      <alignment horizontal="center"/>
    </xf>
    <xf numFmtId="2" fontId="0" fillId="0" borderId="8" xfId="0" applyNumberFormat="1" applyFont="1" applyFill="1" applyBorder="1" applyAlignment="1">
      <alignment horizontal="center"/>
    </xf>
    <xf numFmtId="2" fontId="1" fillId="4" borderId="7" xfId="0" applyNumberFormat="1" applyFont="1" applyFill="1" applyBorder="1" applyAlignment="1">
      <alignment horizontal="center"/>
    </xf>
    <xf numFmtId="2" fontId="0" fillId="3" borderId="0" xfId="0" applyNumberFormat="1" applyFont="1" applyFill="1" applyAlignment="1">
      <alignment horizontal="center"/>
    </xf>
    <xf numFmtId="2" fontId="0" fillId="4" borderId="7" xfId="0" applyNumberFormat="1" applyFont="1" applyFill="1" applyBorder="1" applyAlignment="1">
      <alignment horizontal="center"/>
    </xf>
    <xf numFmtId="2" fontId="0" fillId="0" borderId="0" xfId="0" applyNumberFormat="1" applyFont="1" applyAlignment="1">
      <alignment horizontal="center"/>
    </xf>
    <xf numFmtId="2" fontId="0" fillId="0" borderId="7" xfId="0" applyNumberFormat="1" applyFont="1" applyFill="1" applyBorder="1" applyAlignment="1">
      <alignment horizontal="center"/>
    </xf>
    <xf numFmtId="0" fontId="0" fillId="5" borderId="0" xfId="0" applyFill="1" applyAlignment="1">
      <alignment/>
    </xf>
    <xf numFmtId="0" fontId="0" fillId="5" borderId="0" xfId="0" applyFill="1" applyAlignment="1">
      <alignment horizontal="center"/>
    </xf>
    <xf numFmtId="0" fontId="1" fillId="5" borderId="0" xfId="0" applyFont="1" applyFill="1" applyAlignment="1">
      <alignment/>
    </xf>
    <xf numFmtId="0" fontId="1" fillId="5" borderId="0" xfId="0" applyFont="1" applyFill="1" applyAlignment="1">
      <alignment horizontal="center"/>
    </xf>
    <xf numFmtId="0" fontId="0" fillId="2" borderId="0" xfId="0" applyFill="1" applyAlignment="1">
      <alignment horizontal="center"/>
    </xf>
    <xf numFmtId="0" fontId="0" fillId="0" borderId="12" xfId="0" applyFill="1" applyBorder="1" applyAlignment="1">
      <alignment/>
    </xf>
    <xf numFmtId="0" fontId="0" fillId="0" borderId="13" xfId="0" applyFill="1" applyBorder="1" applyAlignment="1">
      <alignment horizontal="center"/>
    </xf>
    <xf numFmtId="0" fontId="0" fillId="0" borderId="14" xfId="0" applyFill="1" applyBorder="1" applyAlignment="1">
      <alignment/>
    </xf>
    <xf numFmtId="0" fontId="0" fillId="0" borderId="3" xfId="0" applyFill="1" applyBorder="1" applyAlignment="1">
      <alignment horizontal="center"/>
    </xf>
    <xf numFmtId="0" fontId="0" fillId="0" borderId="15" xfId="0" applyFill="1" applyBorder="1" applyAlignment="1">
      <alignment horizontal="center"/>
    </xf>
    <xf numFmtId="0" fontId="1" fillId="6" borderId="16" xfId="0" applyFont="1" applyFill="1" applyBorder="1" applyAlignment="1">
      <alignment/>
    </xf>
    <xf numFmtId="0" fontId="1" fillId="6" borderId="17" xfId="0" applyFont="1" applyFill="1" applyBorder="1" applyAlignment="1">
      <alignment horizontal="center"/>
    </xf>
    <xf numFmtId="0" fontId="1" fillId="6" borderId="18" xfId="0" applyFont="1" applyFill="1" applyBorder="1" applyAlignment="1">
      <alignment horizontal="center"/>
    </xf>
    <xf numFmtId="2" fontId="1" fillId="4" borderId="4" xfId="0" applyNumberFormat="1" applyFont="1" applyFill="1" applyBorder="1" applyAlignment="1">
      <alignment horizontal="center"/>
    </xf>
    <xf numFmtId="2" fontId="1" fillId="4" borderId="9" xfId="0" applyNumberFormat="1" applyFont="1" applyFill="1" applyBorder="1" applyAlignment="1">
      <alignment horizontal="center"/>
    </xf>
    <xf numFmtId="2" fontId="0" fillId="0" borderId="10" xfId="0" applyNumberFormat="1" applyFill="1" applyBorder="1" applyAlignment="1">
      <alignment horizontal="center"/>
    </xf>
    <xf numFmtId="2" fontId="0" fillId="0" borderId="9" xfId="0" applyNumberFormat="1" applyFill="1" applyBorder="1" applyAlignment="1">
      <alignment horizontal="center"/>
    </xf>
    <xf numFmtId="0" fontId="4" fillId="2" borderId="0" xfId="0" applyFont="1" applyFill="1" applyAlignment="1">
      <alignment/>
    </xf>
    <xf numFmtId="169" fontId="4" fillId="2" borderId="0" xfId="0" applyNumberFormat="1" applyFont="1" applyFill="1" applyAlignment="1">
      <alignment horizontal="center"/>
    </xf>
    <xf numFmtId="0" fontId="1" fillId="6" borderId="14" xfId="0" applyFont="1" applyFill="1" applyBorder="1" applyAlignment="1">
      <alignment horizontal="center"/>
    </xf>
    <xf numFmtId="0" fontId="1" fillId="6" borderId="3" xfId="0" applyFont="1" applyFill="1" applyBorder="1" applyAlignment="1">
      <alignment horizontal="center"/>
    </xf>
    <xf numFmtId="0" fontId="5" fillId="2" borderId="0" xfId="0" applyFont="1" applyFill="1" applyAlignment="1">
      <alignment/>
    </xf>
    <xf numFmtId="0" fontId="0" fillId="7" borderId="0" xfId="0" applyFill="1" applyBorder="1" applyAlignment="1">
      <alignment/>
    </xf>
    <xf numFmtId="0" fontId="0" fillId="7" borderId="0" xfId="0" applyFill="1" applyAlignment="1">
      <alignment/>
    </xf>
    <xf numFmtId="0" fontId="6" fillId="7" borderId="0" xfId="0" applyFont="1" applyFill="1" applyAlignment="1">
      <alignment/>
    </xf>
    <xf numFmtId="0" fontId="7" fillId="7" borderId="0" xfId="0" applyFont="1" applyFill="1" applyAlignment="1">
      <alignment/>
    </xf>
    <xf numFmtId="0" fontId="1" fillId="7" borderId="0" xfId="0" applyFont="1" applyFill="1" applyAlignment="1">
      <alignment/>
    </xf>
    <xf numFmtId="0" fontId="0" fillId="2" borderId="0" xfId="0" applyFill="1" applyAlignment="1">
      <alignment/>
    </xf>
    <xf numFmtId="0" fontId="0" fillId="0" borderId="11" xfId="0" applyBorder="1" applyAlignment="1">
      <alignment/>
    </xf>
    <xf numFmtId="0" fontId="0" fillId="8" borderId="0" xfId="0" applyFill="1" applyAlignment="1">
      <alignment/>
    </xf>
    <xf numFmtId="0" fontId="1" fillId="8" borderId="0" xfId="0" applyFont="1" applyFill="1" applyAlignment="1">
      <alignment/>
    </xf>
    <xf numFmtId="0" fontId="0" fillId="9" borderId="0" xfId="0" applyFill="1" applyAlignment="1">
      <alignment/>
    </xf>
    <xf numFmtId="0" fontId="1" fillId="9" borderId="0" xfId="0" applyFont="1" applyFill="1" applyAlignment="1">
      <alignment/>
    </xf>
    <xf numFmtId="0" fontId="0" fillId="10" borderId="0" xfId="0" applyFill="1" applyAlignment="1">
      <alignment/>
    </xf>
    <xf numFmtId="0" fontId="0" fillId="6" borderId="0" xfId="0" applyFill="1" applyAlignment="1">
      <alignment/>
    </xf>
    <xf numFmtId="0" fontId="0" fillId="11" borderId="0" xfId="0" applyFill="1" applyAlignment="1">
      <alignment/>
    </xf>
    <xf numFmtId="0" fontId="0" fillId="12" borderId="0" xfId="0" applyFill="1" applyAlignment="1">
      <alignment/>
    </xf>
    <xf numFmtId="0" fontId="0" fillId="13" borderId="0" xfId="0" applyFill="1" applyAlignment="1">
      <alignment/>
    </xf>
    <xf numFmtId="0" fontId="0" fillId="14" borderId="0" xfId="0" applyFill="1" applyAlignment="1">
      <alignment/>
    </xf>
    <xf numFmtId="0" fontId="0" fillId="14" borderId="11" xfId="0" applyFill="1" applyBorder="1" applyAlignment="1">
      <alignment/>
    </xf>
    <xf numFmtId="0" fontId="0" fillId="4" borderId="0" xfId="0" applyFill="1" applyAlignment="1">
      <alignment/>
    </xf>
    <xf numFmtId="0" fontId="0" fillId="3" borderId="11" xfId="0" applyFill="1" applyBorder="1" applyAlignment="1">
      <alignment/>
    </xf>
    <xf numFmtId="0" fontId="0" fillId="15" borderId="0" xfId="0" applyFill="1" applyAlignment="1">
      <alignment/>
    </xf>
    <xf numFmtId="0" fontId="0" fillId="15" borderId="11" xfId="0" applyFill="1" applyBorder="1" applyAlignment="1">
      <alignment/>
    </xf>
    <xf numFmtId="0" fontId="0" fillId="5" borderId="11" xfId="0" applyFill="1" applyBorder="1" applyAlignment="1">
      <alignment/>
    </xf>
    <xf numFmtId="0" fontId="0" fillId="16" borderId="0" xfId="0" applyFill="1" applyAlignment="1">
      <alignment/>
    </xf>
    <xf numFmtId="0" fontId="0" fillId="16" borderId="11" xfId="0" applyFill="1" applyBorder="1" applyAlignment="1">
      <alignment/>
    </xf>
    <xf numFmtId="0" fontId="0" fillId="9" borderId="11" xfId="0" applyFill="1" applyBorder="1" applyAlignment="1">
      <alignment/>
    </xf>
    <xf numFmtId="0" fontId="0" fillId="5" borderId="0" xfId="0" applyFill="1" applyAlignment="1">
      <alignment horizontal="left"/>
    </xf>
    <xf numFmtId="0" fontId="1" fillId="5" borderId="0" xfId="0" applyFont="1" applyFill="1" applyAlignment="1">
      <alignment horizontal="left"/>
    </xf>
    <xf numFmtId="0" fontId="1" fillId="10" borderId="0" xfId="0" applyFont="1" applyFill="1" applyAlignment="1">
      <alignment/>
    </xf>
    <xf numFmtId="0" fontId="1" fillId="6" borderId="0" xfId="0" applyFont="1" applyFill="1" applyAlignment="1">
      <alignment/>
    </xf>
    <xf numFmtId="0" fontId="1" fillId="11" borderId="0" xfId="0" applyFont="1" applyFill="1" applyAlignment="1">
      <alignment/>
    </xf>
    <xf numFmtId="0" fontId="1" fillId="14" borderId="0" xfId="0" applyFont="1" applyFill="1" applyAlignment="1">
      <alignment/>
    </xf>
    <xf numFmtId="0" fontId="1" fillId="4" borderId="0" xfId="0" applyFont="1" applyFill="1" applyAlignment="1">
      <alignment/>
    </xf>
    <xf numFmtId="0" fontId="1" fillId="15" borderId="0" xfId="0" applyFont="1" applyFill="1" applyAlignment="1">
      <alignment/>
    </xf>
    <xf numFmtId="0" fontId="1" fillId="16" borderId="0" xfId="0" applyFont="1" applyFill="1" applyAlignment="1">
      <alignment/>
    </xf>
    <xf numFmtId="0" fontId="1" fillId="8" borderId="3" xfId="0" applyFont="1" applyFill="1" applyBorder="1" applyAlignment="1">
      <alignment/>
    </xf>
    <xf numFmtId="0" fontId="1" fillId="9" borderId="3" xfId="0" applyFont="1" applyFill="1" applyBorder="1" applyAlignment="1">
      <alignment/>
    </xf>
    <xf numFmtId="0" fontId="1" fillId="9" borderId="0" xfId="0" applyFont="1" applyFill="1" applyAlignment="1">
      <alignment horizontal="center"/>
    </xf>
    <xf numFmtId="166" fontId="0" fillId="2" borderId="0" xfId="0" applyNumberFormat="1" applyFill="1" applyAlignment="1">
      <alignment/>
    </xf>
    <xf numFmtId="2" fontId="0" fillId="2" borderId="0" xfId="0" applyNumberFormat="1" applyFill="1" applyAlignment="1">
      <alignment horizontal="center"/>
    </xf>
    <xf numFmtId="2" fontId="0" fillId="2" borderId="0" xfId="0" applyNumberFormat="1" applyFill="1" applyAlignment="1">
      <alignment/>
    </xf>
    <xf numFmtId="0" fontId="9" fillId="2" borderId="0" xfId="0" applyFont="1" applyFill="1" applyAlignment="1">
      <alignment/>
    </xf>
    <xf numFmtId="0" fontId="9" fillId="0" borderId="0" xfId="0" applyFont="1" applyAlignment="1">
      <alignment/>
    </xf>
    <xf numFmtId="0" fontId="11" fillId="7" borderId="0" xfId="0" applyFont="1" applyFill="1" applyAlignment="1">
      <alignment/>
    </xf>
    <xf numFmtId="0" fontId="14" fillId="7" borderId="0" xfId="0" applyFont="1" applyFill="1" applyAlignment="1">
      <alignment/>
    </xf>
    <xf numFmtId="0" fontId="15" fillId="0" borderId="0" xfId="0" applyFont="1" applyFill="1" applyAlignment="1">
      <alignment/>
    </xf>
    <xf numFmtId="2" fontId="16" fillId="0" borderId="0" xfId="0" applyNumberFormat="1" applyFont="1" applyFill="1" applyAlignment="1">
      <alignment/>
    </xf>
    <xf numFmtId="22" fontId="15" fillId="0" borderId="0" xfId="0" applyNumberFormat="1" applyFont="1" applyAlignment="1">
      <alignment/>
    </xf>
    <xf numFmtId="2" fontId="15" fillId="0" borderId="0" xfId="0" applyNumberFormat="1" applyFont="1" applyAlignment="1">
      <alignment/>
    </xf>
    <xf numFmtId="0" fontId="15" fillId="0" borderId="0" xfId="0" applyFont="1" applyAlignment="1">
      <alignment horizontal="center"/>
    </xf>
    <xf numFmtId="0" fontId="17" fillId="0" borderId="0" xfId="0" applyFont="1" applyAlignment="1">
      <alignment/>
    </xf>
    <xf numFmtId="2" fontId="17" fillId="0" borderId="0" xfId="0" applyNumberFormat="1" applyFont="1" applyAlignment="1">
      <alignment/>
    </xf>
    <xf numFmtId="0" fontId="17" fillId="0" borderId="0" xfId="0" applyFont="1" applyAlignment="1">
      <alignment horizontal="center"/>
    </xf>
    <xf numFmtId="2" fontId="18" fillId="0" borderId="0" xfId="0" applyNumberFormat="1" applyFont="1" applyAlignment="1">
      <alignment horizontal="right"/>
    </xf>
    <xf numFmtId="2" fontId="18" fillId="0" borderId="3" xfId="0" applyNumberFormat="1" applyFont="1" applyBorder="1" applyAlignment="1">
      <alignment/>
    </xf>
    <xf numFmtId="0" fontId="18" fillId="0" borderId="0" xfId="0" applyFont="1" applyBorder="1" applyAlignment="1">
      <alignment/>
    </xf>
    <xf numFmtId="165" fontId="0" fillId="0" borderId="0" xfId="0" applyNumberFormat="1" applyAlignment="1">
      <alignment/>
    </xf>
    <xf numFmtId="2" fontId="18" fillId="0" borderId="0" xfId="0" applyNumberFormat="1" applyFont="1" applyAlignment="1">
      <alignment/>
    </xf>
    <xf numFmtId="165" fontId="18" fillId="0" borderId="0" xfId="0" applyNumberFormat="1" applyFont="1" applyAlignment="1">
      <alignment horizontal="center"/>
    </xf>
    <xf numFmtId="2" fontId="1" fillId="0" borderId="0" xfId="0" applyNumberFormat="1" applyFont="1" applyAlignment="1">
      <alignment/>
    </xf>
    <xf numFmtId="2" fontId="20" fillId="0" borderId="0" xfId="0" applyNumberFormat="1" applyFont="1" applyFill="1" applyAlignment="1">
      <alignment/>
    </xf>
    <xf numFmtId="2" fontId="18" fillId="0" borderId="3" xfId="0" applyNumberFormat="1" applyFont="1" applyBorder="1" applyAlignment="1">
      <alignment/>
    </xf>
    <xf numFmtId="165" fontId="18" fillId="0" borderId="0" xfId="0" applyNumberFormat="1" applyFont="1" applyAlignment="1">
      <alignment/>
    </xf>
    <xf numFmtId="2" fontId="15" fillId="0" borderId="0" xfId="0" applyNumberFormat="1" applyFont="1" applyAlignment="1">
      <alignment/>
    </xf>
    <xf numFmtId="2" fontId="17" fillId="0" borderId="0" xfId="0" applyNumberFormat="1" applyFont="1" applyAlignment="1">
      <alignment/>
    </xf>
    <xf numFmtId="2" fontId="0" fillId="0" borderId="0" xfId="0" applyNumberFormat="1" applyFont="1" applyAlignment="1">
      <alignment/>
    </xf>
    <xf numFmtId="165" fontId="19" fillId="0" borderId="0" xfId="0" applyNumberFormat="1" applyFont="1" applyAlignment="1">
      <alignment/>
    </xf>
    <xf numFmtId="2" fontId="18" fillId="0" borderId="0" xfId="0" applyNumberFormat="1" applyFont="1" applyAlignment="1">
      <alignment horizontal="center"/>
    </xf>
    <xf numFmtId="165" fontId="1" fillId="0" borderId="0" xfId="0" applyNumberFormat="1" applyFont="1" applyAlignment="1">
      <alignment/>
    </xf>
    <xf numFmtId="0" fontId="18" fillId="0" borderId="0" xfId="0" applyFont="1" applyAlignment="1">
      <alignment/>
    </xf>
    <xf numFmtId="0" fontId="18" fillId="0" borderId="0" xfId="0" applyFont="1" applyAlignment="1">
      <alignment horizontal="center"/>
    </xf>
    <xf numFmtId="2" fontId="18" fillId="0" borderId="0" xfId="0" applyNumberFormat="1" applyFont="1" applyBorder="1" applyAlignment="1">
      <alignment/>
    </xf>
    <xf numFmtId="2" fontId="18" fillId="0" borderId="0" xfId="0" applyNumberFormat="1" applyFont="1" applyBorder="1" applyAlignment="1">
      <alignment/>
    </xf>
    <xf numFmtId="2" fontId="21" fillId="0" borderId="0" xfId="0" applyNumberFormat="1" applyFont="1" applyFill="1" applyAlignment="1">
      <alignment/>
    </xf>
    <xf numFmtId="2" fontId="17" fillId="0" borderId="19" xfId="0" applyNumberFormat="1" applyFont="1" applyBorder="1" applyAlignment="1">
      <alignment horizontal="center"/>
    </xf>
    <xf numFmtId="165" fontId="18" fillId="0" borderId="19" xfId="0" applyNumberFormat="1" applyFont="1" applyBorder="1" applyAlignment="1">
      <alignment horizontal="center"/>
    </xf>
    <xf numFmtId="0" fontId="17" fillId="0" borderId="19" xfId="0" applyFont="1" applyBorder="1" applyAlignment="1">
      <alignment horizontal="center"/>
    </xf>
    <xf numFmtId="2" fontId="17" fillId="0" borderId="19" xfId="0" applyNumberFormat="1" applyFont="1" applyBorder="1" applyAlignment="1">
      <alignment/>
    </xf>
    <xf numFmtId="2" fontId="18" fillId="0" borderId="19" xfId="0" applyNumberFormat="1" applyFont="1" applyBorder="1" applyAlignment="1">
      <alignment horizontal="center"/>
    </xf>
    <xf numFmtId="2" fontId="17" fillId="0" borderId="19" xfId="0" applyNumberFormat="1" applyFont="1" applyBorder="1" applyAlignment="1">
      <alignment/>
    </xf>
    <xf numFmtId="165" fontId="18" fillId="0" borderId="19" xfId="0" applyNumberFormat="1" applyFont="1" applyBorder="1" applyAlignment="1">
      <alignment/>
    </xf>
    <xf numFmtId="22" fontId="22" fillId="0" borderId="0" xfId="0" applyNumberFormat="1" applyFont="1" applyAlignment="1">
      <alignment/>
    </xf>
    <xf numFmtId="0" fontId="23" fillId="0" borderId="0" xfId="0" applyFont="1" applyAlignment="1">
      <alignment/>
    </xf>
    <xf numFmtId="165" fontId="0" fillId="0" borderId="20" xfId="0" applyNumberFormat="1" applyBorder="1" applyAlignment="1">
      <alignment/>
    </xf>
    <xf numFmtId="0" fontId="7" fillId="0" borderId="21" xfId="0" applyFont="1" applyBorder="1" applyAlignment="1">
      <alignment/>
    </xf>
    <xf numFmtId="0" fontId="0" fillId="0" borderId="21" xfId="0" applyBorder="1" applyAlignment="1">
      <alignment/>
    </xf>
    <xf numFmtId="0" fontId="0" fillId="0" borderId="22" xfId="0" applyBorder="1" applyAlignment="1">
      <alignment/>
    </xf>
    <xf numFmtId="0" fontId="24" fillId="0" borderId="11" xfId="0" applyFont="1" applyBorder="1" applyAlignment="1">
      <alignment horizontal="center"/>
    </xf>
    <xf numFmtId="0" fontId="7" fillId="0" borderId="11" xfId="0" applyFont="1" applyBorder="1" applyAlignment="1">
      <alignment horizontal="center"/>
    </xf>
    <xf numFmtId="165" fontId="7" fillId="0" borderId="11" xfId="0" applyNumberFormat="1" applyFont="1" applyBorder="1" applyAlignment="1">
      <alignment horizontal="center"/>
    </xf>
    <xf numFmtId="165" fontId="1" fillId="0" borderId="11" xfId="0" applyNumberFormat="1" applyFont="1" applyBorder="1" applyAlignment="1" quotePrefix="1">
      <alignment/>
    </xf>
    <xf numFmtId="165" fontId="24" fillId="0" borderId="11" xfId="0" applyNumberFormat="1" applyFont="1" applyBorder="1" applyAlignment="1">
      <alignment/>
    </xf>
    <xf numFmtId="0" fontId="24" fillId="0" borderId="11" xfId="0" applyFont="1" applyBorder="1" applyAlignment="1">
      <alignment/>
    </xf>
    <xf numFmtId="165" fontId="7" fillId="0" borderId="11" xfId="0" applyNumberFormat="1" applyFont="1" applyBorder="1" applyAlignment="1">
      <alignment/>
    </xf>
    <xf numFmtId="165" fontId="0" fillId="0" borderId="11" xfId="0" applyNumberFormat="1" applyBorder="1" applyAlignment="1">
      <alignment/>
    </xf>
    <xf numFmtId="165" fontId="23" fillId="0" borderId="0" xfId="0" applyNumberFormat="1" applyFont="1" applyAlignment="1">
      <alignment/>
    </xf>
    <xf numFmtId="0" fontId="23" fillId="0" borderId="23" xfId="0" applyFont="1" applyBorder="1" applyAlignment="1">
      <alignment/>
    </xf>
    <xf numFmtId="0" fontId="7" fillId="0" borderId="11" xfId="0" applyFont="1" applyBorder="1" applyAlignment="1">
      <alignment/>
    </xf>
    <xf numFmtId="0" fontId="0" fillId="17" borderId="0" xfId="0" applyFill="1" applyAlignment="1">
      <alignment/>
    </xf>
    <xf numFmtId="0" fontId="27" fillId="5" borderId="0" xfId="0" applyFont="1" applyFill="1" applyAlignment="1">
      <alignment horizontal="left"/>
    </xf>
    <xf numFmtId="0" fontId="0" fillId="0" borderId="17" xfId="0" applyFill="1" applyBorder="1" applyAlignment="1">
      <alignment horizontal="center"/>
    </xf>
    <xf numFmtId="0" fontId="0" fillId="0" borderId="18" xfId="0" applyFill="1" applyBorder="1" applyAlignment="1">
      <alignment horizontal="center"/>
    </xf>
    <xf numFmtId="0" fontId="0" fillId="5" borderId="0" xfId="0" applyFill="1" applyBorder="1" applyAlignment="1">
      <alignment/>
    </xf>
    <xf numFmtId="0" fontId="27" fillId="5" borderId="0" xfId="0" applyFont="1" applyFill="1" applyBorder="1" applyAlignment="1">
      <alignment horizontal="left"/>
    </xf>
    <xf numFmtId="0" fontId="0" fillId="5" borderId="0" xfId="0" applyFill="1" applyBorder="1" applyAlignment="1">
      <alignment horizontal="center"/>
    </xf>
    <xf numFmtId="0" fontId="28" fillId="7" borderId="0" xfId="0" applyFont="1" applyFill="1" applyAlignment="1">
      <alignment/>
    </xf>
    <xf numFmtId="0" fontId="29" fillId="7" borderId="0" xfId="0" applyFont="1" applyFill="1" applyAlignment="1">
      <alignment/>
    </xf>
    <xf numFmtId="165" fontId="7" fillId="0" borderId="0" xfId="0" applyNumberFormat="1" applyFont="1" applyAlignment="1">
      <alignment/>
    </xf>
    <xf numFmtId="0" fontId="7" fillId="0" borderId="0" xfId="0" applyFont="1" applyAlignment="1">
      <alignment horizontal="center"/>
    </xf>
    <xf numFmtId="0" fontId="1" fillId="9" borderId="0" xfId="0" applyFont="1" applyFill="1" applyBorder="1" applyAlignment="1">
      <alignment/>
    </xf>
    <xf numFmtId="0" fontId="1" fillId="10" borderId="0" xfId="0" applyFont="1" applyFill="1" applyAlignment="1">
      <alignment horizontal="center"/>
    </xf>
    <xf numFmtId="0" fontId="1" fillId="6" borderId="0" xfId="0" applyFont="1" applyFill="1" applyAlignment="1">
      <alignment horizontal="center"/>
    </xf>
    <xf numFmtId="0" fontId="1" fillId="11" borderId="0" xfId="0" applyFont="1" applyFill="1" applyAlignment="1">
      <alignment horizontal="center"/>
    </xf>
    <xf numFmtId="0" fontId="1" fillId="12" borderId="0" xfId="0" applyFont="1" applyFill="1" applyAlignment="1">
      <alignment horizontal="center"/>
    </xf>
    <xf numFmtId="0" fontId="1" fillId="13" borderId="0" xfId="0" applyFont="1" applyFill="1" applyAlignment="1">
      <alignment horizontal="center"/>
    </xf>
    <xf numFmtId="0" fontId="1" fillId="14" borderId="0" xfId="0" applyFont="1" applyFill="1" applyAlignment="1">
      <alignment horizontal="center"/>
    </xf>
    <xf numFmtId="0" fontId="1" fillId="4" borderId="0" xfId="0" applyFont="1" applyFill="1" applyAlignment="1">
      <alignment horizontal="center"/>
    </xf>
    <xf numFmtId="0" fontId="1" fillId="3" borderId="0" xfId="0" applyFont="1" applyFill="1" applyAlignment="1">
      <alignment horizontal="center"/>
    </xf>
    <xf numFmtId="0" fontId="1" fillId="15" borderId="0" xfId="0" applyFont="1" applyFill="1" applyAlignment="1">
      <alignment horizontal="center"/>
    </xf>
    <xf numFmtId="0" fontId="1" fillId="16" borderId="0" xfId="0" applyFont="1" applyFill="1" applyAlignment="1">
      <alignment horizontal="center"/>
    </xf>
    <xf numFmtId="0" fontId="2" fillId="3" borderId="0" xfId="0" applyFont="1" applyFill="1" applyAlignment="1">
      <alignment/>
    </xf>
    <xf numFmtId="169" fontId="4" fillId="3" borderId="0" xfId="0" applyNumberFormat="1" applyFont="1" applyFill="1" applyAlignment="1">
      <alignment horizontal="center"/>
    </xf>
    <xf numFmtId="0" fontId="9" fillId="3" borderId="0" xfId="0" applyFont="1" applyFill="1" applyAlignment="1">
      <alignment/>
    </xf>
    <xf numFmtId="166" fontId="0" fillId="3" borderId="3" xfId="0" applyNumberFormat="1" applyFill="1" applyBorder="1" applyAlignment="1">
      <alignment/>
    </xf>
    <xf numFmtId="0" fontId="4" fillId="3" borderId="0" xfId="0" applyFont="1" applyFill="1" applyBorder="1" applyAlignment="1">
      <alignment/>
    </xf>
    <xf numFmtId="0" fontId="0" fillId="3" borderId="0" xfId="0" applyFill="1" applyBorder="1" applyAlignment="1">
      <alignment/>
    </xf>
    <xf numFmtId="0" fontId="0" fillId="3" borderId="0" xfId="0" applyFill="1" applyBorder="1" applyAlignment="1">
      <alignment/>
    </xf>
    <xf numFmtId="0" fontId="17" fillId="0" borderId="0" xfId="0" applyFont="1" applyAlignment="1">
      <alignment horizontal="right"/>
    </xf>
    <xf numFmtId="172" fontId="17" fillId="0" borderId="0" xfId="17" applyNumberFormat="1" applyFont="1" applyAlignment="1">
      <alignment/>
    </xf>
    <xf numFmtId="22" fontId="27" fillId="0" borderId="0" xfId="0" applyNumberFormat="1" applyFont="1" applyAlignment="1">
      <alignment horizontal="left"/>
    </xf>
    <xf numFmtId="165" fontId="30" fillId="0" borderId="0" xfId="0" applyNumberFormat="1" applyFont="1" applyAlignment="1">
      <alignment/>
    </xf>
    <xf numFmtId="0" fontId="30" fillId="0" borderId="0" xfId="0" applyFont="1" applyAlignment="1">
      <alignment/>
    </xf>
    <xf numFmtId="2" fontId="6" fillId="0" borderId="3" xfId="0" applyNumberFormat="1" applyFont="1" applyBorder="1" applyAlignment="1">
      <alignment/>
    </xf>
    <xf numFmtId="0" fontId="30" fillId="0" borderId="3" xfId="0" applyFont="1" applyBorder="1" applyAlignment="1">
      <alignment/>
    </xf>
    <xf numFmtId="22" fontId="31" fillId="0" borderId="0" xfId="0" applyNumberFormat="1" applyFont="1" applyAlignment="1">
      <alignment horizontal="left"/>
    </xf>
    <xf numFmtId="0" fontId="23" fillId="0" borderId="24" xfId="0" applyFont="1" applyBorder="1" applyAlignment="1">
      <alignment/>
    </xf>
    <xf numFmtId="0" fontId="1" fillId="0" borderId="24" xfId="0" applyFont="1" applyBorder="1" applyAlignment="1">
      <alignment/>
    </xf>
    <xf numFmtId="165" fontId="0" fillId="0" borderId="24" xfId="0" applyNumberFormat="1" applyBorder="1" applyAlignment="1">
      <alignment/>
    </xf>
    <xf numFmtId="0" fontId="0" fillId="0" borderId="24" xfId="0" applyBorder="1" applyAlignment="1">
      <alignment/>
    </xf>
    <xf numFmtId="0" fontId="0" fillId="0" borderId="2" xfId="0" applyBorder="1" applyAlignment="1">
      <alignment/>
    </xf>
    <xf numFmtId="0" fontId="1" fillId="5" borderId="20" xfId="0" applyFont="1" applyFill="1" applyBorder="1" applyAlignment="1">
      <alignment horizontal="left"/>
    </xf>
    <xf numFmtId="2" fontId="0" fillId="9" borderId="22" xfId="0" applyNumberFormat="1" applyFont="1" applyFill="1" applyBorder="1" applyAlignment="1">
      <alignment horizontal="center"/>
    </xf>
    <xf numFmtId="2" fontId="0" fillId="10" borderId="25" xfId="0" applyNumberFormat="1" applyFill="1" applyBorder="1" applyAlignment="1">
      <alignment horizontal="center"/>
    </xf>
    <xf numFmtId="0" fontId="0" fillId="10" borderId="26" xfId="0" applyFill="1" applyBorder="1" applyAlignment="1">
      <alignment horizontal="center"/>
    </xf>
    <xf numFmtId="2" fontId="0" fillId="10" borderId="27" xfId="0" applyNumberFormat="1" applyFill="1" applyBorder="1" applyAlignment="1">
      <alignment horizontal="center"/>
    </xf>
    <xf numFmtId="2" fontId="0" fillId="6" borderId="25" xfId="0" applyNumberFormat="1" applyFill="1" applyBorder="1" applyAlignment="1">
      <alignment horizontal="center"/>
    </xf>
    <xf numFmtId="0" fontId="0" fillId="6" borderId="26" xfId="0" applyFill="1" applyBorder="1" applyAlignment="1">
      <alignment horizontal="center"/>
    </xf>
    <xf numFmtId="2" fontId="0" fillId="6" borderId="27" xfId="0" applyNumberFormat="1" applyFill="1" applyBorder="1" applyAlignment="1">
      <alignment horizontal="center"/>
    </xf>
    <xf numFmtId="0" fontId="0" fillId="6" borderId="28" xfId="0" applyFill="1" applyBorder="1" applyAlignment="1">
      <alignment horizontal="center"/>
    </xf>
    <xf numFmtId="2" fontId="0" fillId="11" borderId="25" xfId="0" applyNumberFormat="1" applyFill="1" applyBorder="1" applyAlignment="1">
      <alignment horizontal="center"/>
    </xf>
    <xf numFmtId="0" fontId="0" fillId="11" borderId="26" xfId="0" applyFill="1" applyBorder="1" applyAlignment="1">
      <alignment horizontal="center"/>
    </xf>
    <xf numFmtId="2" fontId="0" fillId="11" borderId="27" xfId="0" applyNumberFormat="1" applyFill="1" applyBorder="1" applyAlignment="1">
      <alignment horizontal="center"/>
    </xf>
    <xf numFmtId="0" fontId="0" fillId="11" borderId="28" xfId="0" applyFill="1" applyBorder="1" applyAlignment="1">
      <alignment horizontal="center"/>
    </xf>
    <xf numFmtId="0" fontId="32" fillId="7" borderId="0" xfId="0" applyFont="1" applyFill="1" applyAlignment="1">
      <alignment/>
    </xf>
    <xf numFmtId="0" fontId="33" fillId="7" borderId="0" xfId="0" applyFont="1" applyFill="1" applyAlignment="1">
      <alignment/>
    </xf>
    <xf numFmtId="0" fontId="8" fillId="7" borderId="0" xfId="0" applyFont="1" applyFill="1" applyAlignment="1">
      <alignment/>
    </xf>
    <xf numFmtId="0" fontId="30" fillId="7" borderId="0" xfId="0" applyFont="1" applyFill="1" applyAlignment="1">
      <alignment/>
    </xf>
    <xf numFmtId="0" fontId="34" fillId="7" borderId="0" xfId="0" applyFont="1" applyFill="1" applyAlignment="1">
      <alignment/>
    </xf>
    <xf numFmtId="0" fontId="35" fillId="7" borderId="0" xfId="0" applyFont="1" applyFill="1" applyAlignment="1">
      <alignment/>
    </xf>
    <xf numFmtId="0" fontId="36" fillId="7" borderId="0" xfId="0" applyFont="1" applyFill="1" applyAlignment="1">
      <alignment/>
    </xf>
    <xf numFmtId="0" fontId="30" fillId="7" borderId="1" xfId="0" applyFont="1" applyFill="1" applyBorder="1" applyAlignment="1">
      <alignment/>
    </xf>
    <xf numFmtId="0" fontId="30" fillId="7" borderId="24" xfId="0" applyFont="1" applyFill="1" applyBorder="1" applyAlignment="1">
      <alignment/>
    </xf>
    <xf numFmtId="0" fontId="30" fillId="7" borderId="2" xfId="0" applyFont="1" applyFill="1" applyBorder="1" applyAlignment="1">
      <alignment/>
    </xf>
    <xf numFmtId="0" fontId="0" fillId="7" borderId="2" xfId="0" applyFill="1" applyBorder="1" applyAlignment="1">
      <alignment/>
    </xf>
    <xf numFmtId="0" fontId="0" fillId="7" borderId="24" xfId="0" applyFill="1" applyBorder="1" applyAlignment="1">
      <alignment/>
    </xf>
    <xf numFmtId="0" fontId="30" fillId="7" borderId="0" xfId="0" applyFont="1" applyFill="1" applyBorder="1" applyAlignment="1">
      <alignment/>
    </xf>
    <xf numFmtId="0" fontId="30" fillId="7" borderId="14" xfId="0" applyFont="1" applyFill="1" applyBorder="1" applyAlignment="1">
      <alignment/>
    </xf>
    <xf numFmtId="0" fontId="30" fillId="7" borderId="3" xfId="0" applyFont="1" applyFill="1" applyBorder="1" applyAlignment="1">
      <alignment/>
    </xf>
    <xf numFmtId="0" fontId="37" fillId="7" borderId="0" xfId="0" applyFont="1" applyFill="1" applyAlignment="1">
      <alignment/>
    </xf>
    <xf numFmtId="0" fontId="37" fillId="7" borderId="0" xfId="0" applyFont="1" applyFill="1" applyBorder="1" applyAlignment="1">
      <alignment/>
    </xf>
    <xf numFmtId="0" fontId="0" fillId="0" borderId="12" xfId="0" applyFont="1" applyFill="1" applyBorder="1" applyAlignment="1">
      <alignment/>
    </xf>
    <xf numFmtId="0" fontId="0" fillId="0" borderId="16" xfId="0" applyBorder="1" applyAlignment="1">
      <alignment/>
    </xf>
    <xf numFmtId="0" fontId="0" fillId="0" borderId="17" xfId="0" applyBorder="1" applyAlignment="1">
      <alignment horizontal="center"/>
    </xf>
    <xf numFmtId="0" fontId="0" fillId="0" borderId="18" xfId="0" applyBorder="1" applyAlignment="1">
      <alignment horizontal="center"/>
    </xf>
    <xf numFmtId="0" fontId="0" fillId="18" borderId="0" xfId="0" applyFill="1" applyAlignment="1">
      <alignment/>
    </xf>
    <xf numFmtId="0" fontId="1" fillId="18" borderId="0" xfId="0" applyFont="1" applyFill="1" applyAlignment="1">
      <alignment/>
    </xf>
    <xf numFmtId="0" fontId="38" fillId="18" borderId="0" xfId="0" applyFont="1" applyFill="1" applyAlignment="1">
      <alignment/>
    </xf>
    <xf numFmtId="0" fontId="0" fillId="5" borderId="24" xfId="0" applyFill="1" applyBorder="1" applyAlignment="1">
      <alignment horizontal="center"/>
    </xf>
    <xf numFmtId="2" fontId="0" fillId="6" borderId="29" xfId="0" applyNumberFormat="1" applyFill="1" applyBorder="1" applyAlignment="1">
      <alignment horizontal="center"/>
    </xf>
    <xf numFmtId="0" fontId="1" fillId="6" borderId="18" xfId="0" applyFont="1" applyFill="1" applyBorder="1" applyAlignment="1">
      <alignment/>
    </xf>
    <xf numFmtId="0" fontId="1" fillId="6" borderId="12" xfId="0" applyFont="1" applyFill="1" applyBorder="1" applyAlignment="1">
      <alignment horizontal="center"/>
    </xf>
    <xf numFmtId="0" fontId="1" fillId="6" borderId="13" xfId="0" applyFont="1" applyFill="1" applyBorder="1" applyAlignment="1">
      <alignment horizontal="center"/>
    </xf>
    <xf numFmtId="1" fontId="0" fillId="6" borderId="26" xfId="0" applyNumberFormat="1" applyFill="1" applyBorder="1" applyAlignment="1">
      <alignment horizontal="center"/>
    </xf>
    <xf numFmtId="0" fontId="39" fillId="7" borderId="0" xfId="0" applyFont="1" applyFill="1" applyAlignment="1">
      <alignment/>
    </xf>
    <xf numFmtId="0" fontId="40" fillId="2" borderId="0" xfId="0" applyFont="1" applyFill="1" applyAlignment="1">
      <alignment horizontal="center"/>
    </xf>
    <xf numFmtId="2" fontId="1" fillId="7" borderId="0" xfId="0" applyNumberFormat="1" applyFont="1" applyFill="1" applyAlignment="1">
      <alignment horizontal="left"/>
    </xf>
    <xf numFmtId="0" fontId="44" fillId="3" borderId="0" xfId="0" applyFont="1" applyFill="1" applyAlignment="1">
      <alignment/>
    </xf>
    <xf numFmtId="0" fontId="45" fillId="3" borderId="0" xfId="0" applyFont="1" applyFill="1" applyAlignment="1">
      <alignment/>
    </xf>
    <xf numFmtId="0" fontId="46" fillId="3" borderId="3" xfId="0" applyFont="1" applyFill="1" applyBorder="1" applyAlignment="1">
      <alignment/>
    </xf>
    <xf numFmtId="0" fontId="47" fillId="3" borderId="3" xfId="0" applyFont="1" applyFill="1" applyBorder="1" applyAlignment="1">
      <alignment/>
    </xf>
    <xf numFmtId="0" fontId="48" fillId="3" borderId="3" xfId="0" applyFont="1" applyFill="1" applyBorder="1" applyAlignment="1">
      <alignment/>
    </xf>
    <xf numFmtId="0" fontId="5" fillId="3" borderId="0" xfId="0" applyFont="1" applyFill="1" applyAlignment="1">
      <alignment/>
    </xf>
    <xf numFmtId="0" fontId="3" fillId="3" borderId="0" xfId="0" applyFont="1" applyFill="1" applyAlignment="1">
      <alignment/>
    </xf>
    <xf numFmtId="0" fontId="4" fillId="3" borderId="0" xfId="0" applyFont="1" applyFill="1" applyAlignment="1">
      <alignment/>
    </xf>
    <xf numFmtId="2" fontId="0" fillId="3" borderId="0" xfId="0" applyNumberFormat="1" applyFill="1" applyAlignment="1">
      <alignment/>
    </xf>
    <xf numFmtId="0" fontId="3" fillId="3" borderId="24" xfId="0" applyFont="1" applyFill="1" applyBorder="1" applyAlignment="1">
      <alignment/>
    </xf>
    <xf numFmtId="0" fontId="0" fillId="3" borderId="24" xfId="0" applyFill="1" applyBorder="1" applyAlignment="1">
      <alignment/>
    </xf>
    <xf numFmtId="166" fontId="0" fillId="3" borderId="24" xfId="0" applyNumberFormat="1" applyFill="1" applyBorder="1" applyAlignment="1">
      <alignment/>
    </xf>
    <xf numFmtId="0" fontId="4" fillId="3" borderId="24" xfId="0" applyFont="1" applyFill="1" applyBorder="1" applyAlignment="1">
      <alignment/>
    </xf>
    <xf numFmtId="169" fontId="4" fillId="3" borderId="2" xfId="0" applyNumberFormat="1" applyFont="1" applyFill="1" applyBorder="1" applyAlignment="1">
      <alignment horizontal="center"/>
    </xf>
    <xf numFmtId="0" fontId="9" fillId="3" borderId="24" xfId="0" applyFont="1" applyFill="1" applyBorder="1" applyAlignment="1">
      <alignment/>
    </xf>
    <xf numFmtId="0" fontId="0" fillId="3" borderId="2" xfId="0" applyFill="1" applyBorder="1" applyAlignment="1">
      <alignment/>
    </xf>
    <xf numFmtId="0" fontId="49" fillId="3" borderId="1" xfId="0" applyFont="1" applyFill="1" applyBorder="1" applyAlignment="1">
      <alignment/>
    </xf>
    <xf numFmtId="0" fontId="9" fillId="0" borderId="16" xfId="0" applyFont="1" applyFill="1" applyBorder="1" applyAlignment="1">
      <alignment/>
    </xf>
    <xf numFmtId="0" fontId="9" fillId="0" borderId="12" xfId="0" applyFont="1" applyFill="1" applyBorder="1" applyAlignment="1">
      <alignment/>
    </xf>
    <xf numFmtId="0" fontId="9" fillId="0" borderId="14" xfId="0" applyFont="1" applyFill="1" applyBorder="1" applyAlignment="1">
      <alignment/>
    </xf>
    <xf numFmtId="0" fontId="30" fillId="5" borderId="0" xfId="0" applyFont="1" applyFill="1" applyAlignment="1">
      <alignment horizontal="center"/>
    </xf>
    <xf numFmtId="0" fontId="8" fillId="6" borderId="15" xfId="0" applyFont="1" applyFill="1" applyBorder="1" applyAlignment="1">
      <alignment horizontal="center"/>
    </xf>
    <xf numFmtId="0" fontId="8" fillId="6" borderId="3" xfId="0" applyFont="1" applyFill="1" applyBorder="1" applyAlignment="1">
      <alignment horizontal="center"/>
    </xf>
    <xf numFmtId="0" fontId="8" fillId="6" borderId="17" xfId="0" applyFont="1" applyFill="1" applyBorder="1" applyAlignment="1">
      <alignment horizontal="center"/>
    </xf>
    <xf numFmtId="0" fontId="1" fillId="8" borderId="3" xfId="0" applyFont="1" applyFill="1" applyBorder="1" applyAlignment="1">
      <alignment horizontal="left"/>
    </xf>
    <xf numFmtId="0" fontId="25" fillId="0" borderId="0" xfId="0" applyFont="1" applyAlignment="1">
      <alignment/>
    </xf>
    <xf numFmtId="0" fontId="51" fillId="0" borderId="0" xfId="0" applyFont="1" applyAlignment="1">
      <alignment horizontal="left"/>
    </xf>
    <xf numFmtId="0" fontId="51" fillId="0" borderId="0" xfId="0" applyFont="1" applyAlignment="1">
      <alignment/>
    </xf>
    <xf numFmtId="0" fontId="52" fillId="0" borderId="24" xfId="0" applyFont="1" applyBorder="1" applyAlignment="1">
      <alignment/>
    </xf>
    <xf numFmtId="0" fontId="53" fillId="0" borderId="16" xfId="0" applyFont="1" applyFill="1" applyBorder="1" applyAlignment="1">
      <alignment/>
    </xf>
    <xf numFmtId="0" fontId="54" fillId="0" borderId="11" xfId="0" applyFont="1" applyBorder="1" applyAlignment="1">
      <alignment/>
    </xf>
    <xf numFmtId="0" fontId="0" fillId="2" borderId="0" xfId="0" applyNumberFormat="1" applyFill="1" applyAlignment="1">
      <alignment horizontal="center"/>
    </xf>
    <xf numFmtId="2" fontId="0" fillId="18" borderId="0" xfId="0" applyNumberFormat="1" applyFill="1" applyAlignment="1">
      <alignment horizontal="center"/>
    </xf>
    <xf numFmtId="0" fontId="0" fillId="18" borderId="0" xfId="0" applyNumberFormat="1" applyFill="1" applyAlignment="1">
      <alignment horizontal="center"/>
    </xf>
    <xf numFmtId="0" fontId="0" fillId="18" borderId="0" xfId="0" applyFill="1" applyAlignment="1">
      <alignment horizontal="center"/>
    </xf>
    <xf numFmtId="0" fontId="0" fillId="19" borderId="0" xfId="0" applyFill="1" applyAlignment="1">
      <alignment/>
    </xf>
    <xf numFmtId="2" fontId="1" fillId="18" borderId="0" xfId="0" applyNumberFormat="1" applyFont="1" applyFill="1" applyAlignment="1">
      <alignment horizontal="center"/>
    </xf>
    <xf numFmtId="0" fontId="1" fillId="18" borderId="0" xfId="0" applyNumberFormat="1" applyFont="1" applyFill="1" applyAlignment="1">
      <alignment horizontal="center"/>
    </xf>
    <xf numFmtId="0" fontId="1" fillId="18" borderId="0" xfId="0" applyFont="1" applyFill="1" applyAlignment="1">
      <alignment horizontal="center"/>
    </xf>
    <xf numFmtId="0" fontId="1" fillId="19" borderId="0" xfId="0" applyFont="1" applyFill="1" applyAlignment="1">
      <alignment/>
    </xf>
    <xf numFmtId="0" fontId="1" fillId="12" borderId="0" xfId="0" applyFont="1" applyFill="1" applyBorder="1" applyAlignment="1">
      <alignment horizontal="center"/>
    </xf>
    <xf numFmtId="0" fontId="1" fillId="20" borderId="0" xfId="0" applyFont="1" applyFill="1" applyAlignment="1">
      <alignment horizontal="center"/>
    </xf>
    <xf numFmtId="0" fontId="1" fillId="21" borderId="0" xfId="0" applyFont="1" applyFill="1" applyAlignment="1">
      <alignment horizontal="center"/>
    </xf>
    <xf numFmtId="0" fontId="1" fillId="22" borderId="0" xfId="0" applyFont="1" applyFill="1" applyAlignment="1">
      <alignment horizontal="center"/>
    </xf>
    <xf numFmtId="0" fontId="1" fillId="17" borderId="0" xfId="0" applyFont="1" applyFill="1" applyAlignment="1">
      <alignment horizontal="center"/>
    </xf>
    <xf numFmtId="0" fontId="1" fillId="23" borderId="0" xfId="0" applyFont="1" applyFill="1" applyAlignment="1">
      <alignment horizontal="center"/>
    </xf>
    <xf numFmtId="0" fontId="1" fillId="24" borderId="0" xfId="0" applyFont="1" applyFill="1" applyAlignment="1">
      <alignment horizontal="center"/>
    </xf>
    <xf numFmtId="0" fontId="1" fillId="25" borderId="0" xfId="0" applyFont="1" applyFill="1" applyAlignment="1">
      <alignment horizontal="center"/>
    </xf>
    <xf numFmtId="0" fontId="1" fillId="26" borderId="0" xfId="0" applyFont="1" applyFill="1" applyAlignment="1">
      <alignment horizontal="center"/>
    </xf>
    <xf numFmtId="2" fontId="1" fillId="12" borderId="0" xfId="0" applyNumberFormat="1" applyFont="1" applyFill="1" applyAlignment="1">
      <alignment horizontal="left"/>
    </xf>
    <xf numFmtId="0" fontId="1" fillId="12" borderId="0" xfId="0" applyNumberFormat="1" applyFont="1" applyFill="1" applyAlignment="1">
      <alignment horizontal="center"/>
    </xf>
    <xf numFmtId="2" fontId="1" fillId="13" borderId="0" xfId="0" applyNumberFormat="1" applyFont="1" applyFill="1" applyAlignment="1">
      <alignment horizontal="left"/>
    </xf>
    <xf numFmtId="2" fontId="1" fillId="14" borderId="0" xfId="0" applyNumberFormat="1" applyFont="1" applyFill="1" applyAlignment="1">
      <alignment horizontal="left"/>
    </xf>
    <xf numFmtId="2" fontId="1" fillId="4" borderId="0" xfId="0" applyNumberFormat="1" applyFont="1" applyFill="1" applyAlignment="1">
      <alignment horizontal="left"/>
    </xf>
    <xf numFmtId="2" fontId="1" fillId="3" borderId="0" xfId="0" applyNumberFormat="1" applyFont="1" applyFill="1" applyAlignment="1">
      <alignment horizontal="left"/>
    </xf>
    <xf numFmtId="2" fontId="1" fillId="15" borderId="0" xfId="0" applyNumberFormat="1" applyFont="1" applyFill="1" applyAlignment="1">
      <alignment horizontal="left"/>
    </xf>
    <xf numFmtId="0" fontId="1" fillId="26" borderId="0" xfId="0" applyFont="1" applyFill="1" applyAlignment="1">
      <alignment/>
    </xf>
    <xf numFmtId="0" fontId="1" fillId="21" borderId="0" xfId="0" applyFont="1" applyFill="1" applyAlignment="1">
      <alignment/>
    </xf>
    <xf numFmtId="2" fontId="1" fillId="12" borderId="0" xfId="0" applyNumberFormat="1" applyFont="1" applyFill="1" applyAlignment="1">
      <alignment horizontal="center"/>
    </xf>
    <xf numFmtId="2" fontId="1" fillId="13" borderId="0" xfId="0" applyNumberFormat="1" applyFont="1" applyFill="1" applyAlignment="1">
      <alignment horizontal="center"/>
    </xf>
    <xf numFmtId="2" fontId="1" fillId="14" borderId="0" xfId="0" applyNumberFormat="1" applyFont="1" applyFill="1" applyAlignment="1">
      <alignment horizontal="center"/>
    </xf>
    <xf numFmtId="2" fontId="1" fillId="4" borderId="0" xfId="0" applyNumberFormat="1" applyFont="1" applyFill="1" applyAlignment="1">
      <alignment horizontal="center"/>
    </xf>
    <xf numFmtId="2" fontId="1" fillId="3" borderId="0" xfId="0" applyNumberFormat="1" applyFont="1" applyFill="1" applyAlignment="1">
      <alignment horizontal="center"/>
    </xf>
    <xf numFmtId="2" fontId="1" fillId="15" borderId="0" xfId="0" applyNumberFormat="1" applyFont="1" applyFill="1" applyAlignment="1">
      <alignment horizontal="center"/>
    </xf>
    <xf numFmtId="0" fontId="0" fillId="12" borderId="7" xfId="0" applyFill="1" applyBorder="1" applyAlignment="1">
      <alignment horizontal="center"/>
    </xf>
    <xf numFmtId="0" fontId="0" fillId="13" borderId="11" xfId="0" applyFill="1" applyBorder="1" applyAlignment="1">
      <alignment horizontal="center"/>
    </xf>
    <xf numFmtId="0" fontId="0" fillId="14" borderId="11" xfId="0" applyFill="1" applyBorder="1" applyAlignment="1">
      <alignment horizontal="center"/>
    </xf>
    <xf numFmtId="0" fontId="0" fillId="4" borderId="11" xfId="0" applyFill="1" applyBorder="1" applyAlignment="1">
      <alignment horizontal="center"/>
    </xf>
    <xf numFmtId="0" fontId="0" fillId="20" borderId="11" xfId="0" applyFill="1" applyBorder="1" applyAlignment="1">
      <alignment horizontal="center"/>
    </xf>
    <xf numFmtId="0" fontId="0" fillId="15" borderId="11" xfId="0" applyFill="1" applyBorder="1" applyAlignment="1">
      <alignment horizontal="center"/>
    </xf>
    <xf numFmtId="0" fontId="0" fillId="5" borderId="11" xfId="0" applyFill="1" applyBorder="1" applyAlignment="1">
      <alignment horizontal="center"/>
    </xf>
    <xf numFmtId="0" fontId="0" fillId="21" borderId="11" xfId="0" applyFill="1" applyBorder="1" applyAlignment="1">
      <alignment horizontal="center"/>
    </xf>
    <xf numFmtId="0" fontId="0" fillId="9" borderId="11" xfId="0" applyFill="1" applyBorder="1" applyAlignment="1">
      <alignment horizontal="center"/>
    </xf>
    <xf numFmtId="0" fontId="0" fillId="22" borderId="11" xfId="0" applyFill="1" applyBorder="1" applyAlignment="1">
      <alignment horizontal="center"/>
    </xf>
    <xf numFmtId="0" fontId="0" fillId="17" borderId="11" xfId="0" applyFill="1" applyBorder="1" applyAlignment="1">
      <alignment horizontal="center"/>
    </xf>
    <xf numFmtId="0" fontId="0" fillId="23" borderId="11" xfId="0" applyFill="1" applyBorder="1" applyAlignment="1">
      <alignment horizontal="center"/>
    </xf>
    <xf numFmtId="0" fontId="0" fillId="25" borderId="11" xfId="0" applyFill="1" applyBorder="1" applyAlignment="1">
      <alignment horizontal="center"/>
    </xf>
    <xf numFmtId="0" fontId="0" fillId="12" borderId="11" xfId="0" applyFill="1" applyBorder="1" applyAlignment="1">
      <alignment horizontal="center"/>
    </xf>
    <xf numFmtId="0" fontId="0" fillId="26" borderId="11" xfId="0" applyFill="1" applyBorder="1" applyAlignment="1">
      <alignment horizontal="center"/>
    </xf>
    <xf numFmtId="0" fontId="0" fillId="24" borderId="11" xfId="0" applyFill="1" applyBorder="1" applyAlignment="1">
      <alignment horizontal="center"/>
    </xf>
    <xf numFmtId="0" fontId="0" fillId="11" borderId="11" xfId="0" applyFill="1" applyBorder="1" applyAlignment="1">
      <alignment horizontal="center"/>
    </xf>
    <xf numFmtId="0" fontId="0" fillId="6" borderId="11" xfId="0" applyFill="1" applyBorder="1" applyAlignment="1">
      <alignment horizontal="center"/>
    </xf>
    <xf numFmtId="2" fontId="0" fillId="12" borderId="11" xfId="0" applyNumberFormat="1" applyFill="1" applyBorder="1" applyAlignment="1">
      <alignment horizontal="center"/>
    </xf>
    <xf numFmtId="0" fontId="0" fillId="12" borderId="11" xfId="0" applyNumberFormat="1" applyFill="1" applyBorder="1" applyAlignment="1">
      <alignment horizontal="center"/>
    </xf>
    <xf numFmtId="2" fontId="0" fillId="13" borderId="11" xfId="0" applyNumberFormat="1" applyFill="1" applyBorder="1" applyAlignment="1">
      <alignment horizontal="center"/>
    </xf>
    <xf numFmtId="2" fontId="0" fillId="14" borderId="11" xfId="0" applyNumberFormat="1" applyFill="1" applyBorder="1" applyAlignment="1">
      <alignment horizontal="center"/>
    </xf>
    <xf numFmtId="2" fontId="0" fillId="4" borderId="11" xfId="0" applyNumberFormat="1" applyFill="1" applyBorder="1" applyAlignment="1">
      <alignment horizontal="center"/>
    </xf>
    <xf numFmtId="2" fontId="0" fillId="3" borderId="11" xfId="0" applyNumberFormat="1" applyFill="1" applyBorder="1" applyAlignment="1">
      <alignment horizontal="center"/>
    </xf>
    <xf numFmtId="0" fontId="0" fillId="3" borderId="11" xfId="0" applyFill="1" applyBorder="1" applyAlignment="1">
      <alignment horizontal="center"/>
    </xf>
    <xf numFmtId="2" fontId="0" fillId="15" borderId="11" xfId="0" applyNumberFormat="1" applyFill="1" applyBorder="1" applyAlignment="1">
      <alignment horizontal="center"/>
    </xf>
    <xf numFmtId="2" fontId="0" fillId="26" borderId="11" xfId="0" applyNumberFormat="1" applyFill="1" applyBorder="1" applyAlignment="1">
      <alignment horizontal="center"/>
    </xf>
    <xf numFmtId="2" fontId="0" fillId="21" borderId="11" xfId="0" applyNumberFormat="1" applyFill="1" applyBorder="1" applyAlignment="1">
      <alignment horizontal="center"/>
    </xf>
    <xf numFmtId="2" fontId="0" fillId="14" borderId="11" xfId="0" applyNumberFormat="1" applyFill="1" applyBorder="1" applyAlignment="1">
      <alignment/>
    </xf>
    <xf numFmtId="0" fontId="0" fillId="14" borderId="11" xfId="0" applyNumberFormat="1" applyFill="1" applyBorder="1" applyAlignment="1">
      <alignment horizontal="center"/>
    </xf>
    <xf numFmtId="2" fontId="0" fillId="5" borderId="11" xfId="0" applyNumberFormat="1" applyFill="1" applyBorder="1" applyAlignment="1">
      <alignment horizontal="center"/>
    </xf>
    <xf numFmtId="2" fontId="0" fillId="16" borderId="11" xfId="0" applyNumberFormat="1" applyFill="1" applyBorder="1" applyAlignment="1">
      <alignment/>
    </xf>
    <xf numFmtId="2" fontId="0" fillId="9" borderId="11" xfId="0" applyNumberFormat="1" applyFill="1" applyBorder="1" applyAlignment="1">
      <alignment/>
    </xf>
    <xf numFmtId="2" fontId="0" fillId="20" borderId="11" xfId="0" applyNumberFormat="1" applyFill="1" applyBorder="1" applyAlignment="1">
      <alignment horizontal="center"/>
    </xf>
    <xf numFmtId="2" fontId="0" fillId="9" borderId="11" xfId="0" applyNumberFormat="1" applyFill="1" applyBorder="1" applyAlignment="1">
      <alignment horizontal="center"/>
    </xf>
    <xf numFmtId="2" fontId="0" fillId="22" borderId="11" xfId="0" applyNumberFormat="1" applyFill="1" applyBorder="1" applyAlignment="1">
      <alignment horizontal="center"/>
    </xf>
    <xf numFmtId="2" fontId="0" fillId="17" borderId="11" xfId="0" applyNumberFormat="1" applyFill="1" applyBorder="1" applyAlignment="1">
      <alignment horizontal="center"/>
    </xf>
    <xf numFmtId="2" fontId="0" fillId="23" borderId="11" xfId="0" applyNumberFormat="1" applyFill="1" applyBorder="1" applyAlignment="1">
      <alignment horizontal="center"/>
    </xf>
    <xf numFmtId="2" fontId="0" fillId="25" borderId="11" xfId="0" applyNumberFormat="1" applyFill="1" applyBorder="1" applyAlignment="1">
      <alignment horizontal="center"/>
    </xf>
    <xf numFmtId="2" fontId="0" fillId="24" borderId="11" xfId="0" applyNumberFormat="1" applyFill="1" applyBorder="1" applyAlignment="1">
      <alignment horizontal="center"/>
    </xf>
    <xf numFmtId="2" fontId="0" fillId="11" borderId="11" xfId="0" applyNumberFormat="1" applyFill="1" applyBorder="1" applyAlignment="1">
      <alignment horizontal="center"/>
    </xf>
    <xf numFmtId="2" fontId="0" fillId="6" borderId="11" xfId="0" applyNumberFormat="1" applyFill="1" applyBorder="1" applyAlignment="1">
      <alignment horizontal="center"/>
    </xf>
    <xf numFmtId="2" fontId="0" fillId="12" borderId="11" xfId="0" applyNumberFormat="1" applyFill="1" applyBorder="1" applyAlignment="1">
      <alignment/>
    </xf>
    <xf numFmtId="2" fontId="0" fillId="12" borderId="30" xfId="0" applyNumberFormat="1" applyFill="1" applyBorder="1" applyAlignment="1">
      <alignment/>
    </xf>
    <xf numFmtId="2" fontId="0" fillId="13" borderId="30" xfId="0" applyNumberFormat="1" applyFill="1" applyBorder="1" applyAlignment="1">
      <alignment horizontal="center"/>
    </xf>
    <xf numFmtId="2" fontId="0" fillId="14" borderId="30" xfId="0" applyNumberFormat="1" applyFill="1" applyBorder="1" applyAlignment="1">
      <alignment horizontal="center"/>
    </xf>
    <xf numFmtId="2" fontId="0" fillId="4" borderId="30" xfId="0" applyNumberFormat="1" applyFill="1" applyBorder="1" applyAlignment="1">
      <alignment horizontal="center"/>
    </xf>
    <xf numFmtId="2" fontId="0" fillId="20" borderId="30" xfId="0" applyNumberFormat="1" applyFill="1" applyBorder="1" applyAlignment="1">
      <alignment horizontal="center"/>
    </xf>
    <xf numFmtId="2" fontId="0" fillId="15" borderId="30" xfId="0" applyNumberFormat="1" applyFill="1" applyBorder="1" applyAlignment="1">
      <alignment horizontal="center"/>
    </xf>
    <xf numFmtId="2" fontId="0" fillId="5" borderId="30" xfId="0" applyNumberFormat="1" applyFill="1" applyBorder="1" applyAlignment="1">
      <alignment horizontal="center"/>
    </xf>
    <xf numFmtId="2" fontId="0" fillId="21" borderId="30" xfId="0" applyNumberFormat="1" applyFill="1" applyBorder="1" applyAlignment="1">
      <alignment horizontal="center"/>
    </xf>
    <xf numFmtId="2" fontId="0" fillId="9" borderId="30" xfId="0" applyNumberFormat="1" applyFill="1" applyBorder="1" applyAlignment="1">
      <alignment horizontal="center"/>
    </xf>
    <xf numFmtId="2" fontId="0" fillId="22" borderId="30" xfId="0" applyNumberFormat="1" applyFill="1" applyBorder="1" applyAlignment="1">
      <alignment horizontal="center"/>
    </xf>
    <xf numFmtId="2" fontId="0" fillId="17" borderId="30" xfId="0" applyNumberFormat="1" applyFill="1" applyBorder="1" applyAlignment="1">
      <alignment horizontal="center"/>
    </xf>
    <xf numFmtId="2" fontId="0" fillId="23" borderId="30" xfId="0" applyNumberFormat="1" applyFill="1" applyBorder="1" applyAlignment="1">
      <alignment horizontal="center"/>
    </xf>
    <xf numFmtId="2" fontId="0" fillId="25" borderId="30" xfId="0" applyNumberFormat="1" applyFill="1" applyBorder="1" applyAlignment="1">
      <alignment horizontal="center"/>
    </xf>
    <xf numFmtId="2" fontId="0" fillId="12" borderId="30" xfId="0" applyNumberFormat="1" applyFill="1" applyBorder="1" applyAlignment="1">
      <alignment horizontal="center"/>
    </xf>
    <xf numFmtId="2" fontId="0" fillId="26" borderId="30" xfId="0" applyNumberFormat="1" applyFill="1" applyBorder="1" applyAlignment="1">
      <alignment horizontal="center"/>
    </xf>
    <xf numFmtId="2" fontId="0" fillId="24" borderId="30" xfId="0" applyNumberFormat="1" applyFill="1" applyBorder="1" applyAlignment="1">
      <alignment horizontal="center"/>
    </xf>
    <xf numFmtId="2" fontId="0" fillId="11" borderId="30" xfId="0" applyNumberFormat="1" applyFill="1" applyBorder="1" applyAlignment="1">
      <alignment horizontal="center"/>
    </xf>
    <xf numFmtId="2" fontId="0" fillId="6" borderId="30" xfId="0" applyNumberFormat="1" applyFill="1" applyBorder="1" applyAlignment="1">
      <alignment horizontal="center"/>
    </xf>
    <xf numFmtId="0" fontId="0" fillId="2" borderId="0" xfId="0" applyFont="1" applyFill="1" applyAlignment="1">
      <alignment/>
    </xf>
    <xf numFmtId="0" fontId="58" fillId="2" borderId="0" xfId="0" applyFont="1" applyFill="1" applyAlignment="1">
      <alignment/>
    </xf>
    <xf numFmtId="0" fontId="0" fillId="2" borderId="0" xfId="0" applyFont="1" applyFill="1" applyAlignment="1">
      <alignment horizontal="center"/>
    </xf>
    <xf numFmtId="0" fontId="59" fillId="2" borderId="0" xfId="0" applyFont="1" applyFill="1" applyAlignment="1">
      <alignment horizontal="center"/>
    </xf>
    <xf numFmtId="0" fontId="0" fillId="0" borderId="0" xfId="0" applyFont="1" applyAlignment="1">
      <alignment/>
    </xf>
    <xf numFmtId="0" fontId="1" fillId="6" borderId="15" xfId="0" applyFont="1" applyFill="1" applyBorder="1" applyAlignment="1">
      <alignment horizontal="center"/>
    </xf>
    <xf numFmtId="0" fontId="0" fillId="5" borderId="0" xfId="0" applyFont="1" applyFill="1" applyAlignment="1">
      <alignment/>
    </xf>
    <xf numFmtId="0" fontId="0" fillId="5" borderId="0" xfId="0" applyFont="1" applyFill="1" applyAlignment="1">
      <alignment horizontal="center"/>
    </xf>
    <xf numFmtId="0" fontId="0" fillId="5" borderId="0" xfId="0" applyFont="1" applyFill="1" applyBorder="1" applyAlignment="1">
      <alignment horizontal="center"/>
    </xf>
    <xf numFmtId="0" fontId="0" fillId="5" borderId="17" xfId="0" applyFont="1" applyFill="1" applyBorder="1" applyAlignment="1">
      <alignment horizontal="center"/>
    </xf>
    <xf numFmtId="0" fontId="0" fillId="5" borderId="17" xfId="0" applyFont="1" applyFill="1" applyBorder="1" applyAlignment="1">
      <alignment/>
    </xf>
    <xf numFmtId="0" fontId="0" fillId="5" borderId="18" xfId="0" applyFont="1" applyFill="1" applyBorder="1" applyAlignment="1">
      <alignment/>
    </xf>
    <xf numFmtId="0" fontId="0" fillId="5" borderId="3" xfId="0" applyFont="1" applyFill="1" applyBorder="1" applyAlignment="1">
      <alignment/>
    </xf>
    <xf numFmtId="0" fontId="8" fillId="5" borderId="3" xfId="0" applyFont="1" applyFill="1" applyBorder="1" applyAlignment="1">
      <alignment horizontal="left"/>
    </xf>
    <xf numFmtId="0" fontId="0" fillId="5" borderId="3" xfId="0" applyFont="1" applyFill="1" applyBorder="1" applyAlignment="1">
      <alignment horizontal="center"/>
    </xf>
    <xf numFmtId="0" fontId="0" fillId="5" borderId="15" xfId="0" applyFont="1" applyFill="1" applyBorder="1" applyAlignment="1">
      <alignment/>
    </xf>
    <xf numFmtId="0" fontId="0" fillId="0" borderId="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xf>
    <xf numFmtId="2" fontId="0" fillId="0" borderId="0" xfId="0" applyNumberFormat="1" applyFont="1" applyFill="1" applyAlignment="1">
      <alignment horizontal="center"/>
    </xf>
    <xf numFmtId="0" fontId="0" fillId="0" borderId="10" xfId="0" applyFont="1" applyFill="1" applyBorder="1" applyAlignment="1">
      <alignment horizontal="center"/>
    </xf>
    <xf numFmtId="0" fontId="1" fillId="6" borderId="0" xfId="0" applyFont="1" applyFill="1" applyBorder="1" applyAlignment="1">
      <alignment horizontal="center"/>
    </xf>
    <xf numFmtId="0" fontId="0" fillId="0" borderId="0" xfId="0" applyFill="1" applyBorder="1" applyAlignment="1">
      <alignment/>
    </xf>
    <xf numFmtId="0" fontId="0" fillId="0" borderId="0" xfId="0" applyBorder="1" applyAlignment="1">
      <alignment horizontal="center"/>
    </xf>
    <xf numFmtId="165" fontId="0" fillId="0" borderId="0" xfId="0" applyNumberFormat="1" applyFill="1" applyBorder="1" applyAlignment="1">
      <alignment horizontal="center"/>
    </xf>
    <xf numFmtId="165" fontId="0" fillId="0" borderId="13" xfId="0" applyNumberFormat="1" applyFill="1" applyBorder="1" applyAlignment="1">
      <alignment horizontal="center"/>
    </xf>
    <xf numFmtId="0" fontId="63" fillId="24" borderId="0" xfId="0" applyFont="1" applyFill="1" applyAlignment="1">
      <alignment/>
    </xf>
    <xf numFmtId="0" fontId="0" fillId="24" borderId="0" xfId="0" applyFill="1" applyAlignment="1">
      <alignment/>
    </xf>
    <xf numFmtId="0" fontId="64" fillId="24" borderId="0" xfId="0" applyFont="1" applyFill="1" applyAlignment="1">
      <alignment/>
    </xf>
    <xf numFmtId="0" fontId="7" fillId="0" borderId="0" xfId="0" applyFont="1" applyAlignment="1">
      <alignment/>
    </xf>
    <xf numFmtId="0" fontId="65" fillId="0" borderId="0" xfId="0" applyFont="1" applyAlignment="1">
      <alignment/>
    </xf>
    <xf numFmtId="0" fontId="17" fillId="0" borderId="0" xfId="0" applyFont="1" applyAlignment="1">
      <alignment/>
    </xf>
    <xf numFmtId="14" fontId="1" fillId="7" borderId="0" xfId="0" applyNumberFormat="1" applyFont="1" applyFill="1" applyAlignment="1" quotePrefix="1">
      <alignment/>
    </xf>
    <xf numFmtId="0" fontId="3" fillId="0" borderId="0" xfId="0" applyFont="1" applyAlignment="1">
      <alignment/>
    </xf>
    <xf numFmtId="0" fontId="70" fillId="0" borderId="0" xfId="0" applyFont="1" applyAlignment="1">
      <alignment/>
    </xf>
    <xf numFmtId="0" fontId="9" fillId="0" borderId="0" xfId="0" applyFont="1" applyFill="1" applyAlignment="1">
      <alignment/>
    </xf>
    <xf numFmtId="0" fontId="71" fillId="0" borderId="0" xfId="0" applyFont="1" applyAlignment="1">
      <alignment/>
    </xf>
    <xf numFmtId="0" fontId="30" fillId="7" borderId="18" xfId="0" applyFont="1" applyFill="1" applyBorder="1" applyAlignment="1">
      <alignment/>
    </xf>
    <xf numFmtId="0" fontId="0" fillId="7" borderId="13" xfId="0" applyFill="1" applyBorder="1" applyAlignment="1">
      <alignment/>
    </xf>
    <xf numFmtId="0" fontId="37" fillId="7" borderId="1" xfId="0" applyFont="1" applyFill="1" applyBorder="1" applyAlignment="1">
      <alignment/>
    </xf>
    <xf numFmtId="0" fontId="37" fillId="7" borderId="24" xfId="0" applyFont="1" applyFill="1" applyBorder="1" applyAlignment="1">
      <alignment/>
    </xf>
    <xf numFmtId="0" fontId="37" fillId="7" borderId="2" xfId="0" applyFont="1" applyFill="1" applyBorder="1" applyAlignment="1">
      <alignment/>
    </xf>
    <xf numFmtId="0" fontId="37" fillId="7" borderId="2" xfId="0" applyFont="1" applyFill="1" applyBorder="1" applyAlignment="1">
      <alignment/>
    </xf>
    <xf numFmtId="2" fontId="72" fillId="0" borderId="6" xfId="0" applyNumberFormat="1" applyFont="1" applyFill="1" applyBorder="1" applyAlignment="1">
      <alignment/>
    </xf>
    <xf numFmtId="2" fontId="72" fillId="0" borderId="8" xfId="0" applyNumberFormat="1" applyFont="1" applyFill="1" applyBorder="1" applyAlignment="1">
      <alignment/>
    </xf>
    <xf numFmtId="2" fontId="72" fillId="0" borderId="7" xfId="0" applyNumberFormat="1" applyFont="1" applyFill="1" applyBorder="1" applyAlignment="1">
      <alignment/>
    </xf>
    <xf numFmtId="2" fontId="0" fillId="0" borderId="31" xfId="0" applyNumberFormat="1" applyFill="1" applyBorder="1" applyAlignment="1">
      <alignment/>
    </xf>
    <xf numFmtId="0" fontId="1" fillId="17" borderId="0" xfId="0" applyFont="1" applyFill="1" applyAlignment="1">
      <alignment horizontal="center"/>
    </xf>
    <xf numFmtId="0" fontId="1" fillId="23" borderId="0" xfId="0" applyFont="1" applyFill="1" applyAlignment="1">
      <alignment horizontal="center"/>
    </xf>
    <xf numFmtId="0" fontId="1" fillId="20" borderId="0" xfId="0" applyFont="1" applyFill="1" applyAlignment="1">
      <alignment horizontal="center"/>
    </xf>
    <xf numFmtId="0" fontId="1" fillId="15" borderId="0" xfId="0" applyFont="1" applyFill="1" applyAlignment="1">
      <alignment horizontal="center"/>
    </xf>
    <xf numFmtId="0" fontId="1" fillId="21" borderId="0" xfId="0" applyFont="1" applyFill="1" applyAlignment="1">
      <alignment horizontal="center"/>
    </xf>
    <xf numFmtId="0" fontId="1" fillId="12" borderId="0" xfId="0" applyFont="1" applyFill="1" applyBorder="1" applyAlignment="1">
      <alignment horizontal="center"/>
    </xf>
    <xf numFmtId="0" fontId="1" fillId="13" borderId="0" xfId="0" applyFont="1" applyFill="1" applyAlignment="1">
      <alignment horizontal="center"/>
    </xf>
    <xf numFmtId="0" fontId="63" fillId="24" borderId="0" xfId="0" applyFont="1" applyFill="1" applyAlignment="1">
      <alignment horizontal="left"/>
    </xf>
    <xf numFmtId="0" fontId="69" fillId="24" borderId="0" xfId="0" applyFont="1" applyFill="1" applyAlignment="1">
      <alignment horizontal="left"/>
    </xf>
    <xf numFmtId="2" fontId="0" fillId="0" borderId="32" xfId="0" applyNumberFormat="1" applyFill="1" applyBorder="1" applyAlignment="1">
      <alignment/>
    </xf>
    <xf numFmtId="0" fontId="1" fillId="4" borderId="31" xfId="0" applyFont="1" applyFill="1" applyBorder="1" applyAlignment="1">
      <alignment horizontal="center"/>
    </xf>
    <xf numFmtId="2" fontId="72" fillId="0" borderId="11" xfId="0" applyNumberFormat="1" applyFont="1" applyFill="1" applyBorder="1" applyAlignment="1">
      <alignment/>
    </xf>
    <xf numFmtId="0" fontId="0" fillId="0" borderId="7" xfId="0" applyFill="1" applyBorder="1" applyAlignment="1">
      <alignment horizontal="center"/>
    </xf>
    <xf numFmtId="2" fontId="72" fillId="0" borderId="8" xfId="0" applyNumberFormat="1" applyFont="1" applyFill="1" applyBorder="1" applyAlignment="1">
      <alignment horizontal="center"/>
    </xf>
    <xf numFmtId="2" fontId="72" fillId="0" borderId="7" xfId="0" applyNumberFormat="1" applyFont="1" applyFill="1" applyBorder="1" applyAlignment="1">
      <alignment horizontal="center"/>
    </xf>
    <xf numFmtId="0" fontId="13" fillId="7" borderId="0" xfId="0" applyFont="1" applyFill="1" applyAlignment="1">
      <alignment horizontal="left" wrapText="1"/>
    </xf>
    <xf numFmtId="0" fontId="37" fillId="7" borderId="1" xfId="0" applyFont="1" applyFill="1" applyBorder="1" applyAlignment="1">
      <alignment horizontal="center"/>
    </xf>
    <xf numFmtId="0" fontId="37" fillId="7" borderId="24" xfId="0" applyFont="1" applyFill="1" applyBorder="1" applyAlignment="1">
      <alignment horizontal="center"/>
    </xf>
    <xf numFmtId="0" fontId="37" fillId="7" borderId="2" xfId="0" applyFont="1" applyFill="1" applyBorder="1" applyAlignment="1">
      <alignment horizontal="center"/>
    </xf>
    <xf numFmtId="0" fontId="12" fillId="7" borderId="0" xfId="0" applyFont="1" applyFill="1" applyAlignment="1">
      <alignment horizontal="left" vertical="top" wrapText="1"/>
    </xf>
    <xf numFmtId="0" fontId="13" fillId="7" borderId="0" xfId="0" applyFont="1" applyFill="1" applyAlignment="1">
      <alignment horizontal="left" vertical="top" wrapText="1"/>
    </xf>
    <xf numFmtId="0" fontId="13" fillId="7" borderId="0" xfId="0" applyFont="1" applyFill="1" applyAlignment="1">
      <alignment horizontal="left" vertical="center" wrapText="1"/>
    </xf>
    <xf numFmtId="0" fontId="37" fillId="7" borderId="17" xfId="0" applyFont="1" applyFill="1" applyBorder="1" applyAlignment="1">
      <alignment horizontal="center"/>
    </xf>
    <xf numFmtId="0" fontId="37" fillId="7" borderId="18" xfId="0" applyFont="1" applyFill="1" applyBorder="1" applyAlignment="1">
      <alignment horizontal="center"/>
    </xf>
    <xf numFmtId="0" fontId="30" fillId="7" borderId="1" xfId="0" applyFont="1" applyFill="1" applyBorder="1" applyAlignment="1">
      <alignment horizontal="center"/>
    </xf>
    <xf numFmtId="0" fontId="30" fillId="7" borderId="24" xfId="0" applyFont="1" applyFill="1" applyBorder="1" applyAlignment="1">
      <alignment horizontal="center"/>
    </xf>
    <xf numFmtId="0" fontId="30" fillId="7" borderId="2" xfId="0" applyFont="1" applyFill="1" applyBorder="1" applyAlignment="1">
      <alignment horizontal="center"/>
    </xf>
    <xf numFmtId="0" fontId="10" fillId="7" borderId="0" xfId="0" applyFont="1" applyFill="1" applyBorder="1" applyAlignment="1">
      <alignment horizontal="center"/>
    </xf>
    <xf numFmtId="0" fontId="12" fillId="7" borderId="0" xfId="0" applyFont="1" applyFill="1" applyAlignment="1">
      <alignment horizontal="left" wrapText="1"/>
    </xf>
    <xf numFmtId="0" fontId="12" fillId="7" borderId="0" xfId="0" applyFont="1" applyFill="1" applyAlignment="1">
      <alignment horizontal="left" vertical="center" wrapText="1"/>
    </xf>
    <xf numFmtId="0" fontId="1" fillId="11" borderId="0" xfId="0" applyFont="1" applyFill="1" applyAlignment="1">
      <alignment horizontal="center"/>
    </xf>
    <xf numFmtId="0" fontId="1" fillId="6" borderId="0" xfId="0" applyFont="1" applyFill="1" applyAlignment="1">
      <alignment horizontal="center"/>
    </xf>
    <xf numFmtId="0" fontId="1" fillId="5" borderId="0" xfId="0" applyFont="1" applyFill="1" applyAlignment="1">
      <alignment horizontal="center"/>
    </xf>
    <xf numFmtId="0" fontId="1" fillId="14" borderId="0" xfId="0" applyFont="1" applyFill="1" applyAlignment="1">
      <alignment horizontal="center"/>
    </xf>
    <xf numFmtId="0" fontId="1" fillId="22" borderId="0" xfId="0" applyFont="1" applyFill="1" applyAlignment="1">
      <alignment horizontal="center"/>
    </xf>
    <xf numFmtId="0" fontId="1" fillId="24" borderId="0" xfId="0" applyFont="1" applyFill="1" applyAlignment="1">
      <alignment horizontal="center"/>
    </xf>
    <xf numFmtId="0" fontId="1" fillId="25" borderId="0" xfId="0" applyFont="1" applyFill="1" applyAlignment="1">
      <alignment horizontal="center"/>
    </xf>
    <xf numFmtId="0" fontId="1" fillId="4" borderId="0" xfId="0" applyFont="1" applyFill="1" applyAlignment="1">
      <alignment horizontal="center"/>
    </xf>
    <xf numFmtId="0" fontId="1" fillId="12" borderId="0" xfId="0" applyFont="1" applyFill="1" applyAlignment="1">
      <alignment horizontal="center"/>
    </xf>
    <xf numFmtId="0" fontId="1" fillId="26" borderId="0" xfId="0" applyFont="1" applyFill="1" applyAlignment="1">
      <alignment horizontal="center"/>
    </xf>
    <xf numFmtId="0" fontId="1" fillId="9"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i val="0"/>
        <color rgb="FF00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Graficos!$O$4:$O$20</c:f>
              <c:strCache/>
            </c:strRef>
          </c:cat>
          <c:val>
            <c:numRef>
              <c:f>Graficos!$P$4:$P$20</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14919007"/>
        <c:axId val="53336"/>
      </c:barChart>
      <c:catAx>
        <c:axId val="14919007"/>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3336"/>
        <c:crosses val="autoZero"/>
        <c:auto val="1"/>
        <c:lblOffset val="100"/>
        <c:noMultiLvlLbl val="0"/>
      </c:catAx>
      <c:valAx>
        <c:axId val="53336"/>
        <c:scaling>
          <c:orientation val="minMax"/>
        </c:scaling>
        <c:axPos val="l"/>
        <c:title>
          <c:tx>
            <c:rich>
              <a:bodyPr vert="horz" rot="-5400000" anchor="ctr"/>
              <a:lstStyle/>
              <a:p>
                <a:pPr algn="ctr">
                  <a:defRPr/>
                </a:pPr>
                <a:r>
                  <a:rPr lang="en-US" cap="none" sz="900" b="1" i="0" u="none" baseline="0">
                    <a:latin typeface="Arial"/>
                    <a:ea typeface="Arial"/>
                    <a:cs typeface="Arial"/>
                  </a:rPr>
                  <a:t>Requiremento %</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14919007"/>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Graficos!$O$21:$O$37</c:f>
              <c:strCache/>
            </c:strRef>
          </c:cat>
          <c:val>
            <c:numRef>
              <c:f>Graficos!$P$21:$P$37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480025"/>
        <c:axId val="4320226"/>
      </c:barChart>
      <c:catAx>
        <c:axId val="480025"/>
        <c:scaling>
          <c:orientation val="minMax"/>
        </c:scaling>
        <c:axPos val="b"/>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4320226"/>
        <c:crosses val="autoZero"/>
        <c:auto val="1"/>
        <c:lblOffset val="100"/>
        <c:noMultiLvlLbl val="0"/>
      </c:catAx>
      <c:valAx>
        <c:axId val="4320226"/>
        <c:scaling>
          <c:orientation val="minMax"/>
        </c:scaling>
        <c:axPos val="l"/>
        <c:title>
          <c:tx>
            <c:rich>
              <a:bodyPr vert="horz" rot="-5400000" anchor="ctr"/>
              <a:lstStyle/>
              <a:p>
                <a:pPr algn="ctr">
                  <a:defRPr/>
                </a:pPr>
                <a:r>
                  <a:rPr lang="en-US" cap="none" sz="1000" b="1" i="0" u="none" baseline="0">
                    <a:latin typeface="Arial"/>
                    <a:ea typeface="Arial"/>
                    <a:cs typeface="Arial"/>
                  </a:rPr>
                  <a:t>Requiremento %</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0025"/>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142875</xdr:rowOff>
    </xdr:from>
    <xdr:to>
      <xdr:col>9</xdr:col>
      <xdr:colOff>66675</xdr:colOff>
      <xdr:row>17</xdr:row>
      <xdr:rowOff>85725</xdr:rowOff>
    </xdr:to>
    <xdr:graphicFrame>
      <xdr:nvGraphicFramePr>
        <xdr:cNvPr id="1" name="Chart 3"/>
        <xdr:cNvGraphicFramePr/>
      </xdr:nvGraphicFramePr>
      <xdr:xfrm>
        <a:off x="114300" y="142875"/>
        <a:ext cx="5438775" cy="27146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18</xdr:row>
      <xdr:rowOff>95250</xdr:rowOff>
    </xdr:from>
    <xdr:to>
      <xdr:col>9</xdr:col>
      <xdr:colOff>76200</xdr:colOff>
      <xdr:row>35</xdr:row>
      <xdr:rowOff>66675</xdr:rowOff>
    </xdr:to>
    <xdr:graphicFrame>
      <xdr:nvGraphicFramePr>
        <xdr:cNvPr id="2" name="Chart 4"/>
        <xdr:cNvGraphicFramePr/>
      </xdr:nvGraphicFramePr>
      <xdr:xfrm>
        <a:off x="123825" y="3028950"/>
        <a:ext cx="5438775" cy="2724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5"/>
  <dimension ref="A1:K82"/>
  <sheetViews>
    <sheetView workbookViewId="0" topLeftCell="A1">
      <selection activeCell="Q9" sqref="Q9"/>
    </sheetView>
  </sheetViews>
  <sheetFormatPr defaultColWidth="9.140625" defaultRowHeight="12.75"/>
  <cols>
    <col min="1" max="7" width="9.140625" style="71" customWidth="1"/>
    <col min="8" max="8" width="11.00390625" style="71" customWidth="1"/>
    <col min="9" max="21" width="9.140625" style="71" customWidth="1"/>
  </cols>
  <sheetData>
    <row r="1" spans="2:4" s="75" customFormat="1" ht="26.25">
      <c r="B1" s="69" t="s">
        <v>25</v>
      </c>
      <c r="C1" s="12"/>
      <c r="D1" s="13"/>
    </row>
    <row r="2" spans="1:2" ht="23.25">
      <c r="A2" s="70"/>
      <c r="B2" s="175" t="s">
        <v>45</v>
      </c>
    </row>
    <row r="3" spans="1:8" ht="18">
      <c r="A3" s="70"/>
      <c r="B3" s="72"/>
      <c r="C3" s="225" t="s">
        <v>543</v>
      </c>
      <c r="G3" s="255"/>
      <c r="H3" s="414" t="s">
        <v>544</v>
      </c>
    </row>
    <row r="4" spans="1:2" ht="18">
      <c r="A4" s="70"/>
      <c r="B4" s="72"/>
    </row>
    <row r="5" spans="1:2" ht="15.75">
      <c r="A5" s="70"/>
      <c r="B5" s="73" t="s">
        <v>42</v>
      </c>
    </row>
    <row r="6" spans="1:2" ht="15.75">
      <c r="A6" s="70"/>
      <c r="B6" s="73" t="s">
        <v>44</v>
      </c>
    </row>
    <row r="7" spans="1:2" ht="15.75">
      <c r="A7" s="70"/>
      <c r="B7" s="73" t="s">
        <v>214</v>
      </c>
    </row>
    <row r="8" spans="1:2" ht="15.75">
      <c r="A8" s="70"/>
      <c r="B8" s="73" t="s">
        <v>540</v>
      </c>
    </row>
    <row r="9" spans="1:2" ht="15.75">
      <c r="A9" s="70"/>
      <c r="B9" s="73" t="s">
        <v>215</v>
      </c>
    </row>
    <row r="10" spans="1:2" ht="15.75">
      <c r="A10" s="70"/>
      <c r="B10" s="73" t="s">
        <v>541</v>
      </c>
    </row>
    <row r="11" spans="1:2" ht="15.75">
      <c r="A11" s="70"/>
      <c r="B11" s="73" t="s">
        <v>216</v>
      </c>
    </row>
    <row r="12" spans="1:2" ht="15.75">
      <c r="A12" s="70"/>
      <c r="B12" s="73" t="s">
        <v>217</v>
      </c>
    </row>
    <row r="13" spans="1:2" ht="15.75">
      <c r="A13" s="70"/>
      <c r="B13" s="73" t="s">
        <v>218</v>
      </c>
    </row>
    <row r="14" spans="1:2" ht="15.75">
      <c r="A14" s="70"/>
      <c r="B14" s="73" t="s">
        <v>542</v>
      </c>
    </row>
    <row r="15" spans="1:2" ht="23.25">
      <c r="A15" s="70"/>
      <c r="B15" s="175"/>
    </row>
    <row r="16" spans="1:2" ht="15">
      <c r="A16" s="70"/>
      <c r="B16" s="253" t="s">
        <v>46</v>
      </c>
    </row>
    <row r="17" spans="1:2" ht="15">
      <c r="A17" s="70"/>
      <c r="B17" s="253" t="s">
        <v>47</v>
      </c>
    </row>
    <row r="18" spans="1:2" ht="15.75">
      <c r="A18" s="70"/>
      <c r="B18" s="73"/>
    </row>
    <row r="19" spans="1:2" ht="15.75">
      <c r="A19" s="70"/>
      <c r="B19" s="73"/>
    </row>
    <row r="20" spans="1:2" ht="12.75">
      <c r="A20" s="70"/>
      <c r="B20" s="176" t="s">
        <v>48</v>
      </c>
    </row>
    <row r="21" spans="1:2" ht="12.75">
      <c r="A21" s="70"/>
      <c r="B21" s="176"/>
    </row>
    <row r="22" spans="1:2" ht="12.75">
      <c r="A22" s="70"/>
      <c r="B22" s="74"/>
    </row>
    <row r="23" spans="1:2" ht="12.75">
      <c r="A23" s="70"/>
      <c r="B23" s="74"/>
    </row>
    <row r="24" spans="1:4" ht="13.5">
      <c r="A24" s="456"/>
      <c r="B24" s="456"/>
      <c r="D24" s="113"/>
    </row>
    <row r="25" ht="13.5">
      <c r="D25" s="113"/>
    </row>
    <row r="27" spans="1:10" ht="15.75">
      <c r="A27" s="457"/>
      <c r="B27" s="457"/>
      <c r="C27" s="457"/>
      <c r="D27" s="457"/>
      <c r="E27" s="457"/>
      <c r="F27" s="457"/>
      <c r="G27" s="457"/>
      <c r="H27" s="457"/>
      <c r="I27" s="457"/>
      <c r="J27" s="457"/>
    </row>
    <row r="28" spans="1:10" ht="15.75">
      <c r="A28" s="450"/>
      <c r="B28" s="450"/>
      <c r="C28" s="450"/>
      <c r="D28" s="450"/>
      <c r="E28" s="450"/>
      <c r="F28" s="450"/>
      <c r="G28" s="450"/>
      <c r="H28" s="450"/>
      <c r="I28" s="450"/>
      <c r="J28" s="450"/>
    </row>
    <row r="29" ht="24.75">
      <c r="A29" s="114"/>
    </row>
    <row r="30" spans="1:10" ht="15.75">
      <c r="A30" s="458"/>
      <c r="B30" s="450"/>
      <c r="C30" s="450"/>
      <c r="D30" s="450"/>
      <c r="E30" s="450"/>
      <c r="F30" s="450"/>
      <c r="G30" s="450"/>
      <c r="H30" s="450"/>
      <c r="I30" s="450"/>
      <c r="J30" s="450"/>
    </row>
    <row r="31" spans="1:10" ht="15.75">
      <c r="A31" s="448"/>
      <c r="B31" s="449"/>
      <c r="C31" s="449"/>
      <c r="D31" s="449"/>
      <c r="E31" s="449"/>
      <c r="F31" s="449"/>
      <c r="G31" s="449"/>
      <c r="H31" s="449"/>
      <c r="I31" s="449"/>
      <c r="J31" s="449"/>
    </row>
    <row r="33" ht="24.75">
      <c r="A33" s="114"/>
    </row>
    <row r="34" spans="1:11" ht="15.75">
      <c r="A34" s="450"/>
      <c r="B34" s="450"/>
      <c r="C34" s="450"/>
      <c r="D34" s="450"/>
      <c r="E34" s="450"/>
      <c r="F34" s="450"/>
      <c r="G34" s="450"/>
      <c r="H34" s="450"/>
      <c r="I34" s="450"/>
      <c r="J34" s="450"/>
      <c r="K34" s="450"/>
    </row>
    <row r="35" spans="1:11" ht="45">
      <c r="A35" s="223"/>
      <c r="B35" s="224" t="s">
        <v>521</v>
      </c>
      <c r="C35" s="224"/>
      <c r="D35" s="224"/>
      <c r="E35" s="224"/>
      <c r="F35" s="224"/>
      <c r="G35" s="224"/>
      <c r="H35" s="224"/>
      <c r="I35" s="224"/>
      <c r="J35" s="224"/>
      <c r="K35" s="224"/>
    </row>
    <row r="37" ht="24.75">
      <c r="A37" s="114"/>
    </row>
    <row r="38" spans="1:11" ht="15.75">
      <c r="A38" s="444"/>
      <c r="B38" s="444"/>
      <c r="C38" s="444"/>
      <c r="D38" s="444"/>
      <c r="E38" s="444"/>
      <c r="F38" s="444"/>
      <c r="G38" s="444"/>
      <c r="H38" s="444"/>
      <c r="I38" s="444"/>
      <c r="J38" s="444"/>
      <c r="K38" s="444"/>
    </row>
    <row r="40" spans="1:2" ht="24.75">
      <c r="A40" s="114"/>
      <c r="B40" s="238" t="s">
        <v>530</v>
      </c>
    </row>
    <row r="41" ht="20.25">
      <c r="B41" s="238" t="s">
        <v>531</v>
      </c>
    </row>
    <row r="53" ht="27">
      <c r="B53" s="229" t="s">
        <v>525</v>
      </c>
    </row>
    <row r="54" ht="27">
      <c r="B54" s="229"/>
    </row>
    <row r="58" ht="13.5" thickBot="1"/>
    <row r="59" spans="2:8" ht="18.75" thickBot="1">
      <c r="B59" s="230" t="s">
        <v>522</v>
      </c>
      <c r="C59" s="231"/>
      <c r="D59" s="231"/>
      <c r="E59" s="232"/>
      <c r="F59" s="235"/>
      <c r="G59" s="235"/>
      <c r="H59" s="235"/>
    </row>
    <row r="60" spans="2:8" ht="18.75" thickBot="1">
      <c r="B60" s="235"/>
      <c r="C60" s="236" t="s">
        <v>523</v>
      </c>
      <c r="D60" s="237"/>
      <c r="E60" s="237"/>
      <c r="F60" s="232"/>
      <c r="G60" s="235"/>
      <c r="H60" s="235"/>
    </row>
    <row r="61" spans="2:8" ht="18.75" thickBot="1">
      <c r="B61" s="235"/>
      <c r="C61" s="235"/>
      <c r="D61" s="236" t="s">
        <v>524</v>
      </c>
      <c r="E61" s="237"/>
      <c r="F61" s="237"/>
      <c r="G61" s="232"/>
      <c r="H61" s="235"/>
    </row>
    <row r="62" spans="2:8" ht="18.75" thickBot="1">
      <c r="B62" s="235"/>
      <c r="C62" s="235"/>
      <c r="D62" s="235"/>
      <c r="E62" s="236" t="s">
        <v>526</v>
      </c>
      <c r="F62" s="235"/>
      <c r="G62" s="235"/>
      <c r="H62" s="419"/>
    </row>
    <row r="63" spans="2:11" ht="18.75" thickBot="1">
      <c r="B63" s="226"/>
      <c r="C63" s="226"/>
      <c r="D63" s="226"/>
      <c r="E63" s="226"/>
      <c r="F63" s="453" t="s">
        <v>528</v>
      </c>
      <c r="G63" s="454"/>
      <c r="H63" s="454"/>
      <c r="I63" s="454"/>
      <c r="J63" s="454"/>
      <c r="K63" s="455"/>
    </row>
    <row r="64" spans="2:10" ht="18.75" thickBot="1">
      <c r="B64" s="226"/>
      <c r="C64" s="226"/>
      <c r="D64" s="226"/>
      <c r="E64" s="226"/>
      <c r="F64" s="226"/>
      <c r="G64" s="236" t="s">
        <v>529</v>
      </c>
      <c r="H64" s="235"/>
      <c r="I64" s="70"/>
      <c r="J64" s="420"/>
    </row>
    <row r="65" spans="2:11" ht="18.75" thickBot="1">
      <c r="B65" s="226"/>
      <c r="C65" s="226"/>
      <c r="D65" s="226"/>
      <c r="E65" s="226"/>
      <c r="F65" s="226"/>
      <c r="G65" s="226"/>
      <c r="H65" s="230" t="s">
        <v>527</v>
      </c>
      <c r="I65" s="234"/>
      <c r="J65" s="234"/>
      <c r="K65" s="233"/>
    </row>
    <row r="73" spans="2:9" ht="25.5">
      <c r="B73" s="227" t="s">
        <v>539</v>
      </c>
      <c r="C73" s="227"/>
      <c r="D73" s="227"/>
      <c r="E73" s="227"/>
      <c r="F73" s="227"/>
      <c r="G73" s="227"/>
      <c r="H73" s="227"/>
      <c r="I73" s="227"/>
    </row>
    <row r="74" spans="2:9" ht="25.5">
      <c r="B74" s="227"/>
      <c r="C74" s="227"/>
      <c r="D74" s="227"/>
      <c r="E74" s="227"/>
      <c r="F74" s="227"/>
      <c r="G74" s="227"/>
      <c r="H74" s="227"/>
      <c r="I74" s="227"/>
    </row>
    <row r="75" spans="2:9" ht="23.25">
      <c r="B75" s="228" t="s">
        <v>532</v>
      </c>
      <c r="C75" s="228"/>
      <c r="D75" s="228"/>
      <c r="E75" s="228"/>
      <c r="F75" s="228"/>
      <c r="G75" s="228"/>
      <c r="H75" s="228"/>
      <c r="I75" s="228"/>
    </row>
    <row r="76" spans="2:9" ht="24" thickBot="1">
      <c r="B76" s="228"/>
      <c r="C76" s="228"/>
      <c r="D76" s="228"/>
      <c r="E76" s="228"/>
      <c r="F76" s="228"/>
      <c r="G76" s="228"/>
      <c r="H76" s="228"/>
      <c r="I76" s="228"/>
    </row>
    <row r="77" spans="2:10" ht="24" thickBot="1">
      <c r="B77" s="228"/>
      <c r="C77" s="445" t="s">
        <v>533</v>
      </c>
      <c r="D77" s="451"/>
      <c r="E77" s="452"/>
      <c r="F77" s="239"/>
      <c r="G77" s="239"/>
      <c r="H77" s="238"/>
      <c r="I77" s="238"/>
      <c r="J77" s="238"/>
    </row>
    <row r="78" spans="2:10" ht="24" thickBot="1">
      <c r="B78" s="228"/>
      <c r="C78" s="239"/>
      <c r="D78" s="421" t="s">
        <v>534</v>
      </c>
      <c r="E78" s="422"/>
      <c r="F78" s="423"/>
      <c r="G78" s="424"/>
      <c r="H78" s="238"/>
      <c r="I78" s="238"/>
      <c r="J78" s="238"/>
    </row>
    <row r="79" spans="2:10" ht="24" thickBot="1">
      <c r="B79" s="228"/>
      <c r="C79" s="239"/>
      <c r="D79" s="239"/>
      <c r="E79" s="445" t="s">
        <v>535</v>
      </c>
      <c r="F79" s="446"/>
      <c r="G79" s="447"/>
      <c r="H79" s="238"/>
      <c r="I79" s="238"/>
      <c r="J79" s="238"/>
    </row>
    <row r="80" spans="2:10" ht="24" thickBot="1">
      <c r="B80" s="228"/>
      <c r="C80" s="239"/>
      <c r="D80" s="239"/>
      <c r="E80" s="239"/>
      <c r="F80" s="445" t="s">
        <v>536</v>
      </c>
      <c r="G80" s="446"/>
      <c r="H80" s="447"/>
      <c r="I80" s="238"/>
      <c r="J80" s="238"/>
    </row>
    <row r="81" spans="2:10" ht="24" thickBot="1">
      <c r="B81" s="228"/>
      <c r="C81" s="238"/>
      <c r="D81" s="238"/>
      <c r="E81" s="238"/>
      <c r="F81" s="238"/>
      <c r="G81" s="445" t="s">
        <v>537</v>
      </c>
      <c r="H81" s="446"/>
      <c r="I81" s="447"/>
      <c r="J81" s="238"/>
    </row>
    <row r="82" spans="2:10" ht="24" thickBot="1">
      <c r="B82" s="228"/>
      <c r="C82" s="238"/>
      <c r="D82" s="238"/>
      <c r="E82" s="238"/>
      <c r="F82" s="238"/>
      <c r="G82" s="238"/>
      <c r="H82" s="445" t="s">
        <v>538</v>
      </c>
      <c r="I82" s="446"/>
      <c r="J82" s="447"/>
    </row>
  </sheetData>
  <mergeCells count="13">
    <mergeCell ref="A24:B24"/>
    <mergeCell ref="A27:J27"/>
    <mergeCell ref="A28:J28"/>
    <mergeCell ref="A30:J30"/>
    <mergeCell ref="A38:K38"/>
    <mergeCell ref="G81:I81"/>
    <mergeCell ref="H82:J82"/>
    <mergeCell ref="A31:J31"/>
    <mergeCell ref="A34:K34"/>
    <mergeCell ref="C77:E77"/>
    <mergeCell ref="E79:G79"/>
    <mergeCell ref="F80:H80"/>
    <mergeCell ref="F63:K63"/>
  </mergeCell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sheetPr codeName="Sheet7"/>
  <dimension ref="A1:AT111"/>
  <sheetViews>
    <sheetView zoomScale="75" zoomScaleNormal="75" workbookViewId="0" topLeftCell="A1">
      <pane xSplit="2" ySplit="3" topLeftCell="C4" activePane="bottomRight" state="frozen"/>
      <selection pane="topLeft" activeCell="A1" sqref="A1"/>
      <selection pane="topRight" activeCell="C1" sqref="C1"/>
      <selection pane="bottomLeft" activeCell="A4" sqref="A4"/>
      <selection pane="bottomRight" activeCell="B13" sqref="B13"/>
    </sheetView>
  </sheetViews>
  <sheetFormatPr defaultColWidth="9.140625" defaultRowHeight="12.75"/>
  <cols>
    <col min="1" max="1" width="2.421875" style="0" customWidth="1"/>
    <col min="2" max="2" width="19.7109375" style="0" customWidth="1"/>
    <col min="3" max="3" width="6.00390625" style="1" bestFit="1" customWidth="1"/>
    <col min="4" max="5" width="6.00390625" style="1" customWidth="1"/>
    <col min="6" max="6" width="7.421875" style="1" bestFit="1" customWidth="1"/>
    <col min="7" max="7" width="6.7109375" style="1" bestFit="1" customWidth="1"/>
    <col min="8" max="8" width="6.7109375" style="1" customWidth="1"/>
    <col min="9" max="9" width="6.00390625" style="1" bestFit="1" customWidth="1"/>
    <col min="10" max="10" width="7.421875" style="1" bestFit="1" customWidth="1"/>
    <col min="11" max="11" width="5.00390625" style="1" bestFit="1" customWidth="1"/>
    <col min="12" max="12" width="5.8515625" style="1" bestFit="1" customWidth="1"/>
    <col min="13" max="13" width="5.00390625" style="1" bestFit="1" customWidth="1"/>
    <col min="14" max="14" width="8.421875" style="1" bestFit="1" customWidth="1"/>
    <col min="15" max="15" width="6.00390625" style="1" bestFit="1" customWidth="1"/>
    <col min="16" max="16" width="7.00390625" style="1" bestFit="1" customWidth="1"/>
    <col min="17" max="17" width="10.421875" style="1" customWidth="1"/>
    <col min="18" max="18" width="6.00390625" style="1" bestFit="1" customWidth="1"/>
    <col min="19" max="19" width="7.00390625" style="1" bestFit="1" customWidth="1"/>
    <col min="20" max="20" width="6.140625" style="1" customWidth="1"/>
    <col min="21" max="21" width="7.00390625" style="1" bestFit="1" customWidth="1"/>
    <col min="22" max="22" width="7.421875" style="1" bestFit="1" customWidth="1"/>
    <col min="23" max="23" width="8.00390625" style="1" bestFit="1" customWidth="1"/>
    <col min="24" max="24" width="6.7109375" style="1" bestFit="1" customWidth="1"/>
    <col min="25" max="27" width="5.7109375" style="1" bestFit="1" customWidth="1"/>
    <col min="28" max="28" width="6.140625" style="1" bestFit="1" customWidth="1"/>
    <col min="29" max="30" width="5.7109375" style="1" bestFit="1" customWidth="1"/>
    <col min="31" max="33" width="6.140625" style="1" bestFit="1" customWidth="1"/>
    <col min="34" max="34" width="5.7109375" style="1" bestFit="1" customWidth="1"/>
    <col min="35" max="35" width="6.140625" style="1" bestFit="1" customWidth="1"/>
    <col min="36" max="37" width="5.7109375" style="1" bestFit="1" customWidth="1"/>
    <col min="38" max="38" width="6.140625" style="1" bestFit="1" customWidth="1"/>
    <col min="39" max="41" width="5.7109375" style="1" bestFit="1" customWidth="1"/>
    <col min="42" max="46" width="9.140625" style="1" customWidth="1"/>
  </cols>
  <sheetData>
    <row r="1" spans="4:46" s="75" customFormat="1" ht="27" thickBot="1">
      <c r="D1" s="69" t="s">
        <v>25</v>
      </c>
      <c r="F1" s="52"/>
      <c r="G1" s="52"/>
      <c r="H1" s="52"/>
      <c r="I1" s="52"/>
      <c r="J1" s="52"/>
      <c r="K1" s="52"/>
      <c r="L1" s="52"/>
      <c r="M1" s="52"/>
      <c r="N1" s="254" t="s">
        <v>262</v>
      </c>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row>
    <row r="2" spans="1:46" s="2" customFormat="1" ht="12.75">
      <c r="A2" s="50"/>
      <c r="B2" s="58"/>
      <c r="C2" s="59"/>
      <c r="D2" s="59"/>
      <c r="E2" s="59"/>
      <c r="F2" s="59"/>
      <c r="G2" s="59" t="s">
        <v>63</v>
      </c>
      <c r="H2" s="59"/>
      <c r="I2" s="59"/>
      <c r="J2" s="59"/>
      <c r="K2" s="59"/>
      <c r="L2" s="59"/>
      <c r="M2" s="59"/>
      <c r="N2" s="59"/>
      <c r="O2" s="59" t="s">
        <v>67</v>
      </c>
      <c r="P2" s="59" t="s">
        <v>67</v>
      </c>
      <c r="Q2" s="59" t="s">
        <v>39</v>
      </c>
      <c r="R2" s="59"/>
      <c r="S2" s="59"/>
      <c r="T2" s="59"/>
      <c r="U2" s="59"/>
      <c r="V2" s="59"/>
      <c r="W2" s="59"/>
      <c r="X2" s="59"/>
      <c r="Y2" s="59"/>
      <c r="Z2" s="59"/>
      <c r="AA2" s="59"/>
      <c r="AB2" s="59" t="s">
        <v>71</v>
      </c>
      <c r="AC2" s="59"/>
      <c r="AD2" s="59"/>
      <c r="AE2" s="59"/>
      <c r="AF2" s="59"/>
      <c r="AG2" s="59"/>
      <c r="AH2" s="59"/>
      <c r="AI2" s="59"/>
      <c r="AJ2" s="59"/>
      <c r="AK2" s="59"/>
      <c r="AL2" s="59"/>
      <c r="AM2" s="59"/>
      <c r="AN2" s="59"/>
      <c r="AO2" s="60"/>
      <c r="AP2" s="51"/>
      <c r="AQ2" s="51"/>
      <c r="AR2" s="51"/>
      <c r="AS2" s="3"/>
      <c r="AT2" s="3"/>
    </row>
    <row r="3" spans="1:45" s="3" customFormat="1" ht="13.5" thickBot="1">
      <c r="A3" s="51"/>
      <c r="B3" s="250"/>
      <c r="C3" s="403" t="s">
        <v>61</v>
      </c>
      <c r="D3" s="403" t="s">
        <v>18</v>
      </c>
      <c r="E3" s="403" t="s">
        <v>19</v>
      </c>
      <c r="F3" s="403" t="s">
        <v>62</v>
      </c>
      <c r="G3" s="403" t="s">
        <v>64</v>
      </c>
      <c r="H3" s="403" t="s">
        <v>261</v>
      </c>
      <c r="I3" s="403" t="s">
        <v>65</v>
      </c>
      <c r="J3" s="403" t="s">
        <v>66</v>
      </c>
      <c r="K3" s="403" t="s">
        <v>1</v>
      </c>
      <c r="L3" s="403" t="s">
        <v>43</v>
      </c>
      <c r="M3" s="403" t="s">
        <v>129</v>
      </c>
      <c r="N3" s="278" t="s">
        <v>130</v>
      </c>
      <c r="O3" s="403" t="s">
        <v>2</v>
      </c>
      <c r="P3" s="403" t="s">
        <v>68</v>
      </c>
      <c r="Q3" s="403">
        <v>1.1</v>
      </c>
      <c r="R3" s="403" t="s">
        <v>3</v>
      </c>
      <c r="S3" s="403" t="s">
        <v>4</v>
      </c>
      <c r="T3" s="403" t="s">
        <v>5</v>
      </c>
      <c r="U3" s="403" t="s">
        <v>6</v>
      </c>
      <c r="V3" s="403" t="s">
        <v>7</v>
      </c>
      <c r="W3" s="403" t="s">
        <v>69</v>
      </c>
      <c r="X3" s="403" t="s">
        <v>70</v>
      </c>
      <c r="Y3" s="403" t="s">
        <v>8</v>
      </c>
      <c r="Z3" s="403" t="s">
        <v>71</v>
      </c>
      <c r="AA3" s="403" t="s">
        <v>9</v>
      </c>
      <c r="AB3" s="403" t="s">
        <v>10</v>
      </c>
      <c r="AC3" s="403" t="s">
        <v>11</v>
      </c>
      <c r="AD3" s="403" t="s">
        <v>12</v>
      </c>
      <c r="AE3" s="403" t="s">
        <v>13</v>
      </c>
      <c r="AF3" s="403" t="s">
        <v>72</v>
      </c>
      <c r="AG3" s="403" t="s">
        <v>14</v>
      </c>
      <c r="AH3" s="403" t="s">
        <v>131</v>
      </c>
      <c r="AI3" s="403" t="s">
        <v>73</v>
      </c>
      <c r="AJ3" s="403" t="s">
        <v>132</v>
      </c>
      <c r="AK3" s="403" t="s">
        <v>74</v>
      </c>
      <c r="AL3" s="403" t="s">
        <v>260</v>
      </c>
      <c r="AM3" s="403" t="s">
        <v>151</v>
      </c>
      <c r="AN3" s="403" t="s">
        <v>16</v>
      </c>
      <c r="AO3" s="251" t="s">
        <v>17</v>
      </c>
      <c r="AP3" s="51"/>
      <c r="AQ3" s="51"/>
      <c r="AR3" s="51"/>
      <c r="AS3" s="3" t="s">
        <v>133</v>
      </c>
    </row>
    <row r="4" spans="1:44" ht="18.75" thickBot="1">
      <c r="A4" s="48"/>
      <c r="B4" s="172"/>
      <c r="C4" s="173" t="s">
        <v>128</v>
      </c>
      <c r="D4" s="174"/>
      <c r="E4" s="174"/>
      <c r="F4" s="174"/>
      <c r="G4" s="174"/>
      <c r="H4" s="174"/>
      <c r="I4" s="174"/>
      <c r="J4" s="174"/>
      <c r="K4" s="174"/>
      <c r="L4" s="174"/>
      <c r="M4" s="174"/>
      <c r="N4" s="174"/>
      <c r="O4" s="173"/>
      <c r="P4" s="174"/>
      <c r="Q4" s="174"/>
      <c r="R4" s="174"/>
      <c r="S4" s="174"/>
      <c r="T4" s="174"/>
      <c r="U4" s="174"/>
      <c r="V4" s="174"/>
      <c r="W4" s="174"/>
      <c r="X4" s="174"/>
      <c r="Y4" s="173" t="s">
        <v>128</v>
      </c>
      <c r="Z4" s="174"/>
      <c r="AA4" s="174"/>
      <c r="AB4" s="174"/>
      <c r="AC4" s="174"/>
      <c r="AD4" s="174"/>
      <c r="AE4" s="174"/>
      <c r="AF4" s="174"/>
      <c r="AG4" s="174"/>
      <c r="AH4" s="174"/>
      <c r="AI4" s="174"/>
      <c r="AJ4" s="174"/>
      <c r="AK4" s="174"/>
      <c r="AL4" s="174"/>
      <c r="AM4" s="174"/>
      <c r="AN4" s="174"/>
      <c r="AO4" s="174"/>
      <c r="AP4" s="49"/>
      <c r="AQ4" s="49"/>
      <c r="AR4" s="49"/>
    </row>
    <row r="5" spans="1:45" ht="12.75">
      <c r="A5" s="48"/>
      <c r="B5" s="241"/>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3"/>
      <c r="AP5" s="49"/>
      <c r="AQ5" s="49"/>
      <c r="AR5" s="49"/>
      <c r="AS5" s="37">
        <v>0.33</v>
      </c>
    </row>
    <row r="6" spans="1:45" ht="12.75">
      <c r="A6" s="48"/>
      <c r="B6" s="240" t="s">
        <v>84</v>
      </c>
      <c r="C6" s="37">
        <v>4.87</v>
      </c>
      <c r="D6" s="37">
        <v>0</v>
      </c>
      <c r="E6" s="37">
        <v>100</v>
      </c>
      <c r="F6" s="37">
        <v>1</v>
      </c>
      <c r="G6" s="37">
        <v>92</v>
      </c>
      <c r="H6" s="37">
        <v>2.095</v>
      </c>
      <c r="I6" s="37">
        <v>1.63</v>
      </c>
      <c r="J6" s="37">
        <v>20</v>
      </c>
      <c r="K6" s="37">
        <v>3.6</v>
      </c>
      <c r="L6" s="37">
        <v>0.58</v>
      </c>
      <c r="M6" s="37">
        <v>20.2</v>
      </c>
      <c r="N6" s="37">
        <v>1.67</v>
      </c>
      <c r="O6" s="37">
        <v>0.28</v>
      </c>
      <c r="P6" s="37">
        <v>0.084</v>
      </c>
      <c r="Q6" s="37">
        <f aca="true" t="shared" si="0" ref="Q6:Q46">O6-(1/Q$3*N6)</f>
        <v>-1.238181818181818</v>
      </c>
      <c r="R6" s="37">
        <v>2.21</v>
      </c>
      <c r="S6" s="37">
        <v>0.47</v>
      </c>
      <c r="T6" s="37">
        <v>42</v>
      </c>
      <c r="U6" s="37">
        <v>0.13</v>
      </c>
      <c r="V6" s="37">
        <v>25</v>
      </c>
      <c r="W6" s="37">
        <v>1.419</v>
      </c>
      <c r="X6" s="37">
        <v>3.3</v>
      </c>
      <c r="Y6" s="37">
        <v>0.92</v>
      </c>
      <c r="Z6" s="37">
        <v>0.97</v>
      </c>
      <c r="AA6" s="37">
        <v>0.89</v>
      </c>
      <c r="AB6" s="37">
        <v>1.86</v>
      </c>
      <c r="AC6" s="37">
        <v>0.34</v>
      </c>
      <c r="AD6" s="37">
        <v>0.88</v>
      </c>
      <c r="AE6" s="37">
        <v>1.3</v>
      </c>
      <c r="AF6" s="37">
        <v>0.87</v>
      </c>
      <c r="AG6" s="37">
        <v>0.31</v>
      </c>
      <c r="AH6" s="37">
        <v>0.25</v>
      </c>
      <c r="AI6" s="37">
        <v>0.56</v>
      </c>
      <c r="AJ6" s="37">
        <v>0.85</v>
      </c>
      <c r="AK6" s="37">
        <v>0.59</v>
      </c>
      <c r="AL6" s="37">
        <v>1.44</v>
      </c>
      <c r="AM6" s="37">
        <v>0.59</v>
      </c>
      <c r="AN6" s="37">
        <v>0.76</v>
      </c>
      <c r="AO6" s="54">
        <v>0.97</v>
      </c>
      <c r="AP6" s="49"/>
      <c r="AQ6" s="49"/>
      <c r="AR6" s="49"/>
      <c r="AS6" s="37">
        <v>0.07</v>
      </c>
    </row>
    <row r="7" spans="1:45" ht="12.75">
      <c r="A7" s="48"/>
      <c r="B7" s="53" t="s">
        <v>206</v>
      </c>
      <c r="C7" s="37">
        <v>14.75</v>
      </c>
      <c r="D7" s="37">
        <v>0</v>
      </c>
      <c r="E7" s="37">
        <v>100</v>
      </c>
      <c r="F7" s="37">
        <v>1</v>
      </c>
      <c r="G7" s="37">
        <v>100</v>
      </c>
      <c r="H7" s="37"/>
      <c r="I7" s="37">
        <v>8.25</v>
      </c>
      <c r="J7" s="37">
        <v>0</v>
      </c>
      <c r="K7" s="37">
        <v>100</v>
      </c>
      <c r="L7" s="37">
        <v>11.8</v>
      </c>
      <c r="M7" s="37">
        <v>0</v>
      </c>
      <c r="N7" s="37">
        <v>0</v>
      </c>
      <c r="O7" s="37">
        <v>0</v>
      </c>
      <c r="P7" s="37">
        <v>0</v>
      </c>
      <c r="Q7" s="37">
        <f t="shared" si="0"/>
        <v>0</v>
      </c>
      <c r="R7" s="37">
        <v>0</v>
      </c>
      <c r="S7" s="37">
        <v>0</v>
      </c>
      <c r="T7" s="37">
        <v>0</v>
      </c>
      <c r="U7" s="37">
        <v>0</v>
      </c>
      <c r="V7" s="37">
        <v>0</v>
      </c>
      <c r="W7" s="37">
        <v>0</v>
      </c>
      <c r="X7" s="37">
        <v>0</v>
      </c>
      <c r="Y7" s="37">
        <v>0</v>
      </c>
      <c r="Z7" s="37">
        <v>0</v>
      </c>
      <c r="AA7" s="37">
        <v>0</v>
      </c>
      <c r="AB7" s="37">
        <v>0</v>
      </c>
      <c r="AC7" s="37">
        <v>0</v>
      </c>
      <c r="AD7" s="37">
        <v>0</v>
      </c>
      <c r="AE7" s="37">
        <v>0</v>
      </c>
      <c r="AF7" s="37">
        <v>0</v>
      </c>
      <c r="AG7" s="37">
        <v>0</v>
      </c>
      <c r="AH7" s="37">
        <v>0</v>
      </c>
      <c r="AI7" s="37">
        <v>0</v>
      </c>
      <c r="AJ7" s="37">
        <v>0</v>
      </c>
      <c r="AK7" s="37">
        <v>0</v>
      </c>
      <c r="AL7" s="37">
        <v>0</v>
      </c>
      <c r="AM7" s="37">
        <v>0</v>
      </c>
      <c r="AN7" s="37">
        <v>0</v>
      </c>
      <c r="AO7" s="54">
        <v>0</v>
      </c>
      <c r="AP7" s="49"/>
      <c r="AQ7" s="49"/>
      <c r="AR7" s="49"/>
      <c r="AS7" s="37">
        <v>0.15</v>
      </c>
    </row>
    <row r="8" spans="1:45" ht="12.75">
      <c r="A8" s="48"/>
      <c r="B8" s="53" t="s">
        <v>207</v>
      </c>
      <c r="C8" s="37">
        <v>15.11</v>
      </c>
      <c r="D8" s="37">
        <v>0</v>
      </c>
      <c r="E8" s="37">
        <v>100</v>
      </c>
      <c r="F8" s="37">
        <v>1</v>
      </c>
      <c r="G8" s="37">
        <v>100</v>
      </c>
      <c r="H8" s="37"/>
      <c r="I8" s="37">
        <v>8.45</v>
      </c>
      <c r="J8" s="37">
        <v>0</v>
      </c>
      <c r="K8" s="37">
        <v>100</v>
      </c>
      <c r="L8" s="37">
        <v>20.6</v>
      </c>
      <c r="M8" s="37">
        <v>0</v>
      </c>
      <c r="N8" s="37">
        <v>0</v>
      </c>
      <c r="O8" s="37">
        <v>0</v>
      </c>
      <c r="P8" s="37">
        <v>0</v>
      </c>
      <c r="Q8" s="37">
        <f t="shared" si="0"/>
        <v>0</v>
      </c>
      <c r="R8" s="37">
        <v>0</v>
      </c>
      <c r="S8" s="37">
        <v>0</v>
      </c>
      <c r="T8" s="37">
        <v>0</v>
      </c>
      <c r="U8" s="37">
        <v>0</v>
      </c>
      <c r="V8" s="37">
        <v>0</v>
      </c>
      <c r="W8" s="37">
        <v>0</v>
      </c>
      <c r="X8" s="37">
        <v>0</v>
      </c>
      <c r="Y8" s="37">
        <v>0</v>
      </c>
      <c r="Z8" s="37">
        <v>0</v>
      </c>
      <c r="AA8" s="37">
        <v>0</v>
      </c>
      <c r="AB8" s="37">
        <v>0</v>
      </c>
      <c r="AC8" s="37">
        <v>0</v>
      </c>
      <c r="AD8" s="37">
        <v>0</v>
      </c>
      <c r="AE8" s="37">
        <v>0</v>
      </c>
      <c r="AF8" s="37">
        <v>0</v>
      </c>
      <c r="AG8" s="37">
        <v>0</v>
      </c>
      <c r="AH8" s="37">
        <v>0</v>
      </c>
      <c r="AI8" s="37">
        <v>0</v>
      </c>
      <c r="AJ8" s="37">
        <v>0</v>
      </c>
      <c r="AK8" s="37">
        <v>0</v>
      </c>
      <c r="AL8" s="37">
        <v>0</v>
      </c>
      <c r="AM8" s="37">
        <v>0</v>
      </c>
      <c r="AN8" s="37">
        <v>0</v>
      </c>
      <c r="AO8" s="54">
        <v>0</v>
      </c>
      <c r="AP8" s="49"/>
      <c r="AQ8" s="49"/>
      <c r="AR8" s="49"/>
      <c r="AS8" s="37">
        <v>0.15</v>
      </c>
    </row>
    <row r="9" spans="1:45" ht="12.75">
      <c r="A9" s="48"/>
      <c r="B9" s="53" t="s">
        <v>208</v>
      </c>
      <c r="C9" s="37">
        <v>320</v>
      </c>
      <c r="D9" s="37">
        <v>0</v>
      </c>
      <c r="E9" s="37">
        <v>100</v>
      </c>
      <c r="F9" s="37">
        <v>1</v>
      </c>
      <c r="G9" s="37">
        <v>0</v>
      </c>
      <c r="H9" s="37">
        <v>0</v>
      </c>
      <c r="I9" s="37">
        <v>0</v>
      </c>
      <c r="J9" s="37">
        <v>0</v>
      </c>
      <c r="K9" s="37">
        <v>0</v>
      </c>
      <c r="L9" s="37">
        <v>0</v>
      </c>
      <c r="M9" s="37">
        <v>0</v>
      </c>
      <c r="N9" s="37">
        <v>0</v>
      </c>
      <c r="O9" s="37">
        <v>0</v>
      </c>
      <c r="P9" s="37">
        <v>0</v>
      </c>
      <c r="Q9" s="37">
        <f t="shared" si="0"/>
        <v>0</v>
      </c>
      <c r="R9" s="37">
        <v>0</v>
      </c>
      <c r="S9" s="37">
        <v>0</v>
      </c>
      <c r="T9" s="37">
        <v>0</v>
      </c>
      <c r="U9" s="37">
        <v>0</v>
      </c>
      <c r="V9" s="37">
        <v>0</v>
      </c>
      <c r="W9" s="37">
        <v>0</v>
      </c>
      <c r="X9" s="37">
        <v>0</v>
      </c>
      <c r="Y9" s="37">
        <v>0</v>
      </c>
      <c r="Z9" s="37">
        <v>0</v>
      </c>
      <c r="AA9" s="37">
        <v>0</v>
      </c>
      <c r="AB9" s="37">
        <v>0</v>
      </c>
      <c r="AC9" s="37">
        <v>0</v>
      </c>
      <c r="AD9" s="37">
        <v>0</v>
      </c>
      <c r="AE9" s="37">
        <v>0</v>
      </c>
      <c r="AF9" s="37">
        <v>0</v>
      </c>
      <c r="AG9" s="37">
        <v>0</v>
      </c>
      <c r="AH9" s="37">
        <v>0</v>
      </c>
      <c r="AI9" s="37">
        <v>0</v>
      </c>
      <c r="AJ9" s="37">
        <v>0</v>
      </c>
      <c r="AK9" s="37">
        <v>0</v>
      </c>
      <c r="AL9" s="37">
        <v>0</v>
      </c>
      <c r="AM9" s="37">
        <v>0</v>
      </c>
      <c r="AN9" s="37">
        <v>0</v>
      </c>
      <c r="AO9" s="54">
        <v>0</v>
      </c>
      <c r="AP9" s="49"/>
      <c r="AQ9" s="49"/>
      <c r="AR9" s="49"/>
      <c r="AS9" s="37">
        <v>0.2</v>
      </c>
    </row>
    <row r="10" spans="1:45" ht="12.75">
      <c r="A10" s="48"/>
      <c r="B10" s="53" t="s">
        <v>270</v>
      </c>
      <c r="C10" s="37">
        <v>8</v>
      </c>
      <c r="D10" s="37">
        <v>0</v>
      </c>
      <c r="E10" s="37">
        <v>100</v>
      </c>
      <c r="F10" s="37">
        <v>1</v>
      </c>
      <c r="G10" s="37">
        <v>92</v>
      </c>
      <c r="H10" s="37">
        <v>3.94</v>
      </c>
      <c r="I10" s="37">
        <v>3.862</v>
      </c>
      <c r="J10" s="37">
        <v>9.8</v>
      </c>
      <c r="K10" s="37">
        <v>11.7</v>
      </c>
      <c r="L10" s="37">
        <v>0</v>
      </c>
      <c r="M10" s="37">
        <v>1.2</v>
      </c>
      <c r="N10" s="37">
        <v>0.13</v>
      </c>
      <c r="O10" s="37">
        <v>0.24</v>
      </c>
      <c r="P10" s="37">
        <v>0.072</v>
      </c>
      <c r="Q10" s="37">
        <f t="shared" si="0"/>
        <v>0.12181818181818181</v>
      </c>
      <c r="R10" s="37">
        <v>0.49</v>
      </c>
      <c r="S10" s="37">
        <v>1.48</v>
      </c>
      <c r="T10" s="37">
        <v>65</v>
      </c>
      <c r="U10" s="37">
        <v>1.14</v>
      </c>
      <c r="V10" s="37">
        <v>15</v>
      </c>
      <c r="W10" s="37">
        <v>0.923</v>
      </c>
      <c r="X10" s="37">
        <v>0.2</v>
      </c>
      <c r="Y10" s="37">
        <v>0.47</v>
      </c>
      <c r="Z10" s="37">
        <v>0.82</v>
      </c>
      <c r="AA10" s="37">
        <v>0.65</v>
      </c>
      <c r="AB10" s="37">
        <v>1.47</v>
      </c>
      <c r="AC10" s="37">
        <v>0.13</v>
      </c>
      <c r="AD10" s="37">
        <v>0.45</v>
      </c>
      <c r="AE10" s="37">
        <v>0.73</v>
      </c>
      <c r="AF10" s="37">
        <v>0.31</v>
      </c>
      <c r="AG10" s="37">
        <v>0.17</v>
      </c>
      <c r="AH10" s="37">
        <v>0.17</v>
      </c>
      <c r="AI10" s="37">
        <v>0.34</v>
      </c>
      <c r="AJ10" s="37">
        <v>0.4</v>
      </c>
      <c r="AK10" s="37">
        <v>0.41</v>
      </c>
      <c r="AL10" s="37">
        <v>0.81</v>
      </c>
      <c r="AM10" s="37">
        <v>0.49</v>
      </c>
      <c r="AN10" s="37">
        <v>0.1</v>
      </c>
      <c r="AO10" s="54">
        <v>0.42</v>
      </c>
      <c r="AP10" s="49"/>
      <c r="AQ10" s="49"/>
      <c r="AR10" s="49"/>
      <c r="AS10" s="37">
        <v>0.96</v>
      </c>
    </row>
    <row r="11" spans="1:45" ht="12.75">
      <c r="A11" s="48"/>
      <c r="B11" s="53" t="s">
        <v>78</v>
      </c>
      <c r="C11" s="37">
        <v>6.1</v>
      </c>
      <c r="D11" s="37">
        <v>0</v>
      </c>
      <c r="E11" s="37">
        <v>100</v>
      </c>
      <c r="F11" s="37">
        <v>1</v>
      </c>
      <c r="G11" s="37">
        <v>89</v>
      </c>
      <c r="H11" s="37">
        <v>3.05</v>
      </c>
      <c r="I11" s="37">
        <v>2.64</v>
      </c>
      <c r="J11" s="37">
        <v>11.6</v>
      </c>
      <c r="K11" s="37">
        <v>1.8</v>
      </c>
      <c r="L11" s="37">
        <v>0.83</v>
      </c>
      <c r="M11" s="37">
        <v>5.1</v>
      </c>
      <c r="N11" s="37">
        <v>0.03</v>
      </c>
      <c r="O11" s="37">
        <v>0.36</v>
      </c>
      <c r="P11" s="37">
        <v>0.16</v>
      </c>
      <c r="Q11" s="37">
        <f t="shared" si="0"/>
        <v>0.3327272727272727</v>
      </c>
      <c r="R11" s="37">
        <v>0.48</v>
      </c>
      <c r="S11" s="37">
        <v>0.15</v>
      </c>
      <c r="T11" s="37">
        <v>16</v>
      </c>
      <c r="U11" s="37">
        <v>0.04</v>
      </c>
      <c r="V11" s="37">
        <v>17</v>
      </c>
      <c r="W11" s="37">
        <v>0.99</v>
      </c>
      <c r="X11" s="37">
        <v>0.7</v>
      </c>
      <c r="Y11" s="37">
        <v>0.59</v>
      </c>
      <c r="Z11" s="37">
        <v>0.4</v>
      </c>
      <c r="AA11" s="37">
        <v>0.42</v>
      </c>
      <c r="AB11" s="37">
        <v>0.82</v>
      </c>
      <c r="AC11" s="37">
        <v>0.29</v>
      </c>
      <c r="AD11" s="37">
        <v>0.49</v>
      </c>
      <c r="AE11" s="37">
        <v>0.8</v>
      </c>
      <c r="AF11" s="37">
        <v>0.4</v>
      </c>
      <c r="AG11" s="37">
        <v>0.17</v>
      </c>
      <c r="AH11" s="37">
        <v>0.19</v>
      </c>
      <c r="AI11" s="37">
        <v>0.36</v>
      </c>
      <c r="AJ11" s="37">
        <v>0.64</v>
      </c>
      <c r="AK11" s="37">
        <v>0.33</v>
      </c>
      <c r="AL11" s="37">
        <v>0.97</v>
      </c>
      <c r="AM11" s="37">
        <v>0.42</v>
      </c>
      <c r="AN11" s="37">
        <v>0.14</v>
      </c>
      <c r="AO11" s="54">
        <v>0.62</v>
      </c>
      <c r="AP11" s="49"/>
      <c r="AQ11" s="49"/>
      <c r="AR11" s="49"/>
      <c r="AS11" s="37">
        <v>0.9</v>
      </c>
    </row>
    <row r="12" spans="1:45" ht="12.75">
      <c r="A12" s="48"/>
      <c r="B12" s="53" t="s">
        <v>79</v>
      </c>
      <c r="C12" s="37">
        <v>5.94</v>
      </c>
      <c r="D12" s="37">
        <v>0</v>
      </c>
      <c r="E12" s="37">
        <v>100</v>
      </c>
      <c r="F12" s="37">
        <v>1</v>
      </c>
      <c r="G12" s="37">
        <v>89</v>
      </c>
      <c r="H12" s="37">
        <v>3.05</v>
      </c>
      <c r="I12" s="37">
        <v>2.62</v>
      </c>
      <c r="J12" s="37">
        <v>9</v>
      </c>
      <c r="K12" s="37">
        <v>2</v>
      </c>
      <c r="L12" s="37">
        <v>0.85</v>
      </c>
      <c r="M12" s="37">
        <v>6.4</v>
      </c>
      <c r="N12" s="37">
        <v>0.05</v>
      </c>
      <c r="O12" s="37">
        <v>0.32</v>
      </c>
      <c r="P12" s="37">
        <v>0.096</v>
      </c>
      <c r="Q12" s="37">
        <f t="shared" si="0"/>
        <v>0.27454545454545454</v>
      </c>
      <c r="R12" s="37">
        <v>0.53</v>
      </c>
      <c r="S12" s="37">
        <v>0.15</v>
      </c>
      <c r="T12" s="37">
        <v>16</v>
      </c>
      <c r="U12" s="37">
        <v>0.02</v>
      </c>
      <c r="V12" s="37">
        <v>15</v>
      </c>
      <c r="W12" s="37">
        <v>1.034</v>
      </c>
      <c r="X12" s="37">
        <v>0.5</v>
      </c>
      <c r="Y12" s="37">
        <v>0.48</v>
      </c>
      <c r="Z12" s="37">
        <v>0.36</v>
      </c>
      <c r="AA12" s="37">
        <v>0.32</v>
      </c>
      <c r="AB12" s="37">
        <v>0.68</v>
      </c>
      <c r="AC12" s="37">
        <v>0.21</v>
      </c>
      <c r="AD12" s="37">
        <v>0.4</v>
      </c>
      <c r="AE12" s="37">
        <v>0.6</v>
      </c>
      <c r="AF12" s="37">
        <v>0.29</v>
      </c>
      <c r="AG12" s="37">
        <v>0.13</v>
      </c>
      <c r="AH12" s="37">
        <v>0.18</v>
      </c>
      <c r="AI12" s="37">
        <v>0.33</v>
      </c>
      <c r="AJ12" s="37">
        <v>0.48</v>
      </c>
      <c r="AK12" s="37">
        <v>0.31</v>
      </c>
      <c r="AL12" s="37">
        <v>0.79</v>
      </c>
      <c r="AM12" s="37">
        <v>0.3</v>
      </c>
      <c r="AN12" s="37">
        <v>0.12</v>
      </c>
      <c r="AO12" s="54">
        <v>0.46</v>
      </c>
      <c r="AP12" s="49"/>
      <c r="AQ12" s="49"/>
      <c r="AR12" s="49"/>
      <c r="AS12" s="37">
        <v>0.05</v>
      </c>
    </row>
    <row r="13" spans="1:45" ht="12.75">
      <c r="A13" s="48"/>
      <c r="B13" s="274" t="s">
        <v>520</v>
      </c>
      <c r="C13" s="37">
        <v>12.9</v>
      </c>
      <c r="D13" s="37">
        <v>0</v>
      </c>
      <c r="E13" s="37">
        <v>100</v>
      </c>
      <c r="F13" s="37">
        <v>1</v>
      </c>
      <c r="G13" s="37">
        <v>93</v>
      </c>
      <c r="H13" s="37">
        <v>3.37</v>
      </c>
      <c r="I13" s="37">
        <v>3.42</v>
      </c>
      <c r="J13" s="37">
        <v>88.9</v>
      </c>
      <c r="K13" s="37">
        <v>1</v>
      </c>
      <c r="L13" s="37">
        <v>0.1</v>
      </c>
      <c r="M13" s="37">
        <v>0.6</v>
      </c>
      <c r="N13" s="37">
        <v>0.06</v>
      </c>
      <c r="O13" s="37">
        <v>0.09</v>
      </c>
      <c r="P13" s="37">
        <v>0.0027</v>
      </c>
      <c r="Q13" s="37">
        <f t="shared" si="0"/>
        <v>0.035454545454545454</v>
      </c>
      <c r="R13" s="37">
        <v>0.41</v>
      </c>
      <c r="S13" s="37">
        <v>0.27</v>
      </c>
      <c r="T13" s="37">
        <v>6</v>
      </c>
      <c r="U13" s="37">
        <v>0.33</v>
      </c>
      <c r="V13" s="37">
        <v>0.306</v>
      </c>
      <c r="W13" s="37">
        <v>0.28</v>
      </c>
      <c r="X13" s="37">
        <v>0.4</v>
      </c>
      <c r="Y13" s="37">
        <v>3.81</v>
      </c>
      <c r="Z13" s="37">
        <v>4</v>
      </c>
      <c r="AA13" s="37">
        <v>3.86</v>
      </c>
      <c r="AB13" s="37">
        <v>7.86</v>
      </c>
      <c r="AC13" s="37">
        <v>5.26</v>
      </c>
      <c r="AD13" s="37">
        <v>0.88</v>
      </c>
      <c r="AE13" s="37">
        <v>11.82</v>
      </c>
      <c r="AF13" s="37">
        <v>8.85</v>
      </c>
      <c r="AG13" s="37">
        <v>0.75</v>
      </c>
      <c r="AH13" s="37">
        <v>0.86</v>
      </c>
      <c r="AI13" s="37">
        <v>1.61</v>
      </c>
      <c r="AJ13" s="37">
        <v>6.55</v>
      </c>
      <c r="AK13" s="37">
        <v>2.49</v>
      </c>
      <c r="AL13" s="37">
        <v>9.04</v>
      </c>
      <c r="AM13" s="37">
        <v>3.94</v>
      </c>
      <c r="AN13" s="37">
        <v>1.34</v>
      </c>
      <c r="AO13" s="54">
        <v>8.6</v>
      </c>
      <c r="AP13" s="49"/>
      <c r="AQ13" s="49"/>
      <c r="AR13" s="49"/>
      <c r="AS13" s="37">
        <v>0.49</v>
      </c>
    </row>
    <row r="14" spans="1:45" ht="12.75">
      <c r="A14" s="48"/>
      <c r="B14" s="53" t="s">
        <v>91</v>
      </c>
      <c r="C14" s="37">
        <v>18</v>
      </c>
      <c r="D14" s="37">
        <v>0</v>
      </c>
      <c r="E14" s="37">
        <v>100</v>
      </c>
      <c r="F14" s="37">
        <v>1</v>
      </c>
      <c r="G14" s="37">
        <v>89</v>
      </c>
      <c r="H14" s="37">
        <v>2.85</v>
      </c>
      <c r="I14" s="37">
        <v>1.925</v>
      </c>
      <c r="J14" s="37">
        <v>82</v>
      </c>
      <c r="K14" s="37">
        <v>1</v>
      </c>
      <c r="L14" s="37">
        <v>0.1</v>
      </c>
      <c r="M14" s="37">
        <v>3</v>
      </c>
      <c r="N14" s="37">
        <v>0.28</v>
      </c>
      <c r="O14" s="37">
        <v>0.22</v>
      </c>
      <c r="P14" s="37">
        <v>0.22</v>
      </c>
      <c r="Q14" s="37">
        <f t="shared" si="0"/>
        <v>-0.034545454545454574</v>
      </c>
      <c r="R14" s="37">
        <v>0.9</v>
      </c>
      <c r="S14" s="37">
        <v>0.27</v>
      </c>
      <c r="T14" s="37">
        <v>6</v>
      </c>
      <c r="U14" s="37">
        <v>0.33</v>
      </c>
      <c r="V14" s="37">
        <v>0.306</v>
      </c>
      <c r="W14" s="37">
        <v>0.28</v>
      </c>
      <c r="X14" s="37">
        <v>0.4</v>
      </c>
      <c r="Y14" s="37">
        <v>3.81</v>
      </c>
      <c r="Z14" s="37">
        <v>4</v>
      </c>
      <c r="AA14" s="37">
        <v>3.86</v>
      </c>
      <c r="AB14" s="37">
        <v>7.86</v>
      </c>
      <c r="AC14" s="37">
        <v>3.05</v>
      </c>
      <c r="AD14" s="37">
        <v>0.88</v>
      </c>
      <c r="AE14" s="37">
        <v>11.82</v>
      </c>
      <c r="AF14" s="37">
        <v>6.9</v>
      </c>
      <c r="AG14" s="37">
        <v>1</v>
      </c>
      <c r="AH14" s="37">
        <v>1.4</v>
      </c>
      <c r="AI14" s="37">
        <v>1.61</v>
      </c>
      <c r="AJ14" s="37">
        <v>5.1</v>
      </c>
      <c r="AK14" s="37">
        <v>2.49</v>
      </c>
      <c r="AL14" s="37">
        <v>9.04</v>
      </c>
      <c r="AM14" s="37">
        <v>3.94</v>
      </c>
      <c r="AN14" s="37">
        <v>1</v>
      </c>
      <c r="AO14" s="54">
        <v>5.2</v>
      </c>
      <c r="AP14" s="49"/>
      <c r="AQ14" s="49"/>
      <c r="AR14" s="49"/>
      <c r="AS14" s="37">
        <v>0.78</v>
      </c>
    </row>
    <row r="15" spans="1:45" ht="12.75">
      <c r="A15" s="48"/>
      <c r="B15" s="53" t="s">
        <v>60</v>
      </c>
      <c r="C15" s="37">
        <v>1.19</v>
      </c>
      <c r="D15" s="37">
        <v>0</v>
      </c>
      <c r="E15" s="37">
        <v>100</v>
      </c>
      <c r="F15" s="37">
        <v>1</v>
      </c>
      <c r="G15" s="37">
        <v>0</v>
      </c>
      <c r="H15" s="37">
        <v>0</v>
      </c>
      <c r="I15" s="37">
        <v>0</v>
      </c>
      <c r="J15" s="37">
        <v>0</v>
      </c>
      <c r="K15" s="37">
        <v>0</v>
      </c>
      <c r="L15" s="37">
        <v>0</v>
      </c>
      <c r="M15" s="37">
        <v>0</v>
      </c>
      <c r="N15" s="37">
        <v>29.8</v>
      </c>
      <c r="O15" s="37">
        <v>12.5</v>
      </c>
      <c r="P15" s="37">
        <v>0</v>
      </c>
      <c r="Q15" s="37">
        <f t="shared" si="0"/>
        <v>-14.59090909090909</v>
      </c>
      <c r="R15" s="37">
        <v>0.2</v>
      </c>
      <c r="S15" s="37">
        <v>0</v>
      </c>
      <c r="T15" s="37">
        <v>0</v>
      </c>
      <c r="U15" s="37">
        <v>0.04</v>
      </c>
      <c r="V15" s="37">
        <v>100</v>
      </c>
      <c r="W15" s="37">
        <v>0</v>
      </c>
      <c r="X15" s="37">
        <v>0</v>
      </c>
      <c r="Y15" s="37">
        <v>0</v>
      </c>
      <c r="Z15" s="37">
        <v>0</v>
      </c>
      <c r="AA15" s="37">
        <v>0</v>
      </c>
      <c r="AB15" s="37">
        <v>0</v>
      </c>
      <c r="AC15" s="37">
        <v>0</v>
      </c>
      <c r="AD15" s="37">
        <v>0</v>
      </c>
      <c r="AE15" s="37">
        <v>0</v>
      </c>
      <c r="AF15" s="37">
        <v>0</v>
      </c>
      <c r="AG15" s="37">
        <v>0</v>
      </c>
      <c r="AH15" s="37">
        <v>0</v>
      </c>
      <c r="AI15" s="37">
        <v>0</v>
      </c>
      <c r="AJ15" s="37">
        <v>0</v>
      </c>
      <c r="AK15" s="37">
        <v>0</v>
      </c>
      <c r="AL15" s="37">
        <v>0</v>
      </c>
      <c r="AM15" s="37">
        <v>0</v>
      </c>
      <c r="AN15" s="37">
        <v>0</v>
      </c>
      <c r="AO15" s="54">
        <v>0</v>
      </c>
      <c r="AP15" s="49"/>
      <c r="AQ15" s="49"/>
      <c r="AR15" s="49"/>
      <c r="AS15" s="37">
        <v>1.1</v>
      </c>
    </row>
    <row r="16" spans="1:45" ht="12.75">
      <c r="A16" s="48"/>
      <c r="B16" s="53" t="s">
        <v>276</v>
      </c>
      <c r="C16" s="37">
        <v>1.53</v>
      </c>
      <c r="D16" s="37">
        <v>0</v>
      </c>
      <c r="E16" s="37">
        <v>100</v>
      </c>
      <c r="F16" s="37">
        <v>1</v>
      </c>
      <c r="G16" s="37">
        <v>0</v>
      </c>
      <c r="H16" s="37">
        <v>0</v>
      </c>
      <c r="I16" s="37">
        <v>0</v>
      </c>
      <c r="J16" s="37">
        <v>0</v>
      </c>
      <c r="K16" s="37">
        <v>0</v>
      </c>
      <c r="L16" s="37">
        <v>0</v>
      </c>
      <c r="M16" s="37">
        <v>0</v>
      </c>
      <c r="N16" s="37">
        <v>38</v>
      </c>
      <c r="O16" s="37">
        <v>0</v>
      </c>
      <c r="P16" s="37">
        <v>0</v>
      </c>
      <c r="Q16" s="37">
        <f t="shared" si="0"/>
        <v>-34.54545454545455</v>
      </c>
      <c r="R16" s="37">
        <v>0.06</v>
      </c>
      <c r="S16" s="37">
        <v>0</v>
      </c>
      <c r="T16" s="37">
        <v>300</v>
      </c>
      <c r="U16" s="37">
        <v>0.02</v>
      </c>
      <c r="V16" s="37">
        <v>0</v>
      </c>
      <c r="W16" s="37">
        <v>0</v>
      </c>
      <c r="X16" s="37">
        <v>0</v>
      </c>
      <c r="Y16" s="37">
        <v>0</v>
      </c>
      <c r="Z16" s="37">
        <v>0</v>
      </c>
      <c r="AA16" s="37">
        <v>0</v>
      </c>
      <c r="AB16" s="37">
        <v>0</v>
      </c>
      <c r="AC16" s="37">
        <v>0</v>
      </c>
      <c r="AD16" s="37">
        <v>0</v>
      </c>
      <c r="AE16" s="37">
        <v>0</v>
      </c>
      <c r="AF16" s="37">
        <v>0</v>
      </c>
      <c r="AG16" s="37">
        <v>0</v>
      </c>
      <c r="AH16" s="37">
        <v>0</v>
      </c>
      <c r="AI16" s="37">
        <v>0</v>
      </c>
      <c r="AJ16" s="37">
        <v>0</v>
      </c>
      <c r="AK16" s="37">
        <v>0</v>
      </c>
      <c r="AL16" s="37">
        <v>0</v>
      </c>
      <c r="AM16" s="37">
        <v>0</v>
      </c>
      <c r="AN16" s="37">
        <v>0</v>
      </c>
      <c r="AO16" s="54">
        <v>0</v>
      </c>
      <c r="AP16" s="49"/>
      <c r="AQ16" s="49"/>
      <c r="AR16" s="49"/>
      <c r="AS16" s="37">
        <v>0.15</v>
      </c>
    </row>
    <row r="17" spans="1:46" s="6" customFormat="1" ht="13.5" customHeight="1">
      <c r="A17" s="172"/>
      <c r="B17" s="404" t="s">
        <v>209</v>
      </c>
      <c r="C17" s="37">
        <v>6.96</v>
      </c>
      <c r="D17" s="37">
        <v>0</v>
      </c>
      <c r="E17" s="37">
        <v>100</v>
      </c>
      <c r="F17" s="37">
        <v>1</v>
      </c>
      <c r="G17" s="37">
        <v>93</v>
      </c>
      <c r="H17" s="37">
        <v>2.885</v>
      </c>
      <c r="I17" s="37">
        <v>2</v>
      </c>
      <c r="J17" s="37">
        <v>38</v>
      </c>
      <c r="K17" s="37">
        <v>3.8</v>
      </c>
      <c r="L17" s="37">
        <v>0</v>
      </c>
      <c r="M17" s="37">
        <v>11.1</v>
      </c>
      <c r="N17" s="37">
        <v>0.68</v>
      </c>
      <c r="O17" s="37">
        <v>1.17</v>
      </c>
      <c r="P17" s="37">
        <v>0.3</v>
      </c>
      <c r="Q17" s="37">
        <f t="shared" si="0"/>
        <v>0.5518181818181818</v>
      </c>
      <c r="R17" s="37">
        <v>1.29</v>
      </c>
      <c r="S17" s="37">
        <v>0</v>
      </c>
      <c r="T17" s="37">
        <v>54</v>
      </c>
      <c r="U17" s="37">
        <v>0</v>
      </c>
      <c r="V17" s="37">
        <v>71</v>
      </c>
      <c r="W17" s="37">
        <v>6.7</v>
      </c>
      <c r="X17" s="37">
        <v>2.3</v>
      </c>
      <c r="Y17" s="37">
        <v>2.32</v>
      </c>
      <c r="Z17" s="37">
        <v>1.88</v>
      </c>
      <c r="AA17" s="37">
        <v>1.67</v>
      </c>
      <c r="AB17" s="37">
        <v>3.65</v>
      </c>
      <c r="AC17" s="37">
        <v>1.07</v>
      </c>
      <c r="AD17" s="37">
        <v>1.51</v>
      </c>
      <c r="AE17" s="37">
        <v>2.65</v>
      </c>
      <c r="AF17" s="37">
        <v>2.45</v>
      </c>
      <c r="AG17" s="37">
        <v>0.68</v>
      </c>
      <c r="AH17" s="37">
        <v>0.47</v>
      </c>
      <c r="AI17" s="37">
        <v>1.15</v>
      </c>
      <c r="AJ17" s="37">
        <v>1.52</v>
      </c>
      <c r="AK17" s="37">
        <v>0.93</v>
      </c>
      <c r="AL17" s="37">
        <v>2.45</v>
      </c>
      <c r="AM17" s="37">
        <v>1.71</v>
      </c>
      <c r="AN17" s="37">
        <v>0.44</v>
      </c>
      <c r="AO17" s="37">
        <v>1.94</v>
      </c>
      <c r="AP17" s="174"/>
      <c r="AQ17" s="174"/>
      <c r="AR17" s="174"/>
      <c r="AS17" s="37">
        <v>0.06</v>
      </c>
      <c r="AT17" s="405"/>
    </row>
    <row r="18" spans="1:44" ht="12.75">
      <c r="A18" s="48"/>
      <c r="B18" s="53" t="s">
        <v>113</v>
      </c>
      <c r="C18" s="37">
        <v>15.74</v>
      </c>
      <c r="D18" s="37">
        <v>0</v>
      </c>
      <c r="E18" s="37">
        <v>100</v>
      </c>
      <c r="F18" s="37">
        <v>1</v>
      </c>
      <c r="G18" s="37">
        <v>100</v>
      </c>
      <c r="H18" s="37">
        <v>8.76</v>
      </c>
      <c r="I18" s="37">
        <v>8.41</v>
      </c>
      <c r="J18" s="37">
        <v>0</v>
      </c>
      <c r="K18" s="37">
        <v>100</v>
      </c>
      <c r="L18" s="37">
        <v>22.1</v>
      </c>
      <c r="M18" s="37">
        <v>0</v>
      </c>
      <c r="N18" s="37">
        <v>0</v>
      </c>
      <c r="O18" s="37">
        <v>0</v>
      </c>
      <c r="P18" s="37">
        <v>0</v>
      </c>
      <c r="Q18" s="37">
        <f t="shared" si="0"/>
        <v>0</v>
      </c>
      <c r="R18" s="37">
        <v>0</v>
      </c>
      <c r="S18" s="37">
        <v>0</v>
      </c>
      <c r="T18" s="37">
        <v>0</v>
      </c>
      <c r="U18" s="37">
        <v>0</v>
      </c>
      <c r="V18" s="37">
        <v>0</v>
      </c>
      <c r="W18" s="37">
        <v>0</v>
      </c>
      <c r="X18" s="37">
        <v>0</v>
      </c>
      <c r="Y18" s="37">
        <v>0</v>
      </c>
      <c r="Z18" s="37">
        <v>0</v>
      </c>
      <c r="AA18" s="37">
        <v>0</v>
      </c>
      <c r="AB18" s="37">
        <v>0</v>
      </c>
      <c r="AC18" s="37">
        <v>0</v>
      </c>
      <c r="AD18" s="37">
        <v>0</v>
      </c>
      <c r="AE18" s="37">
        <v>0</v>
      </c>
      <c r="AF18" s="37">
        <v>0</v>
      </c>
      <c r="AG18" s="37">
        <v>0</v>
      </c>
      <c r="AH18" s="37">
        <v>0</v>
      </c>
      <c r="AI18" s="37">
        <v>0</v>
      </c>
      <c r="AJ18" s="37">
        <v>0</v>
      </c>
      <c r="AK18" s="37">
        <v>0</v>
      </c>
      <c r="AL18" s="37">
        <v>0</v>
      </c>
      <c r="AM18" s="37">
        <v>0</v>
      </c>
      <c r="AN18" s="37">
        <v>0</v>
      </c>
      <c r="AO18" s="54">
        <v>0</v>
      </c>
      <c r="AP18" s="49"/>
      <c r="AQ18" s="49"/>
      <c r="AR18" s="49"/>
    </row>
    <row r="19" spans="1:45" ht="12.75">
      <c r="A19" s="48"/>
      <c r="B19" s="53" t="s">
        <v>93</v>
      </c>
      <c r="C19" s="37">
        <v>250</v>
      </c>
      <c r="D19" s="37">
        <v>0</v>
      </c>
      <c r="E19" s="37">
        <v>100</v>
      </c>
      <c r="F19" s="37">
        <v>1</v>
      </c>
      <c r="G19" s="37">
        <v>93</v>
      </c>
      <c r="H19" s="37">
        <v>4.135</v>
      </c>
      <c r="I19" s="37">
        <v>3.535</v>
      </c>
      <c r="J19" s="37">
        <v>87.2</v>
      </c>
      <c r="K19" s="37">
        <v>0.8</v>
      </c>
      <c r="L19" s="37">
        <v>0</v>
      </c>
      <c r="M19" s="37">
        <v>0.2</v>
      </c>
      <c r="N19" s="37">
        <v>0.61</v>
      </c>
      <c r="O19" s="37">
        <v>1</v>
      </c>
      <c r="P19" s="37">
        <v>1</v>
      </c>
      <c r="Q19" s="37">
        <f t="shared" si="0"/>
        <v>0.44545454545454544</v>
      </c>
      <c r="R19" s="37">
        <v>0.01</v>
      </c>
      <c r="S19" s="37">
        <v>0</v>
      </c>
      <c r="T19" s="37">
        <v>4</v>
      </c>
      <c r="U19" s="37">
        <v>0.01</v>
      </c>
      <c r="V19" s="37">
        <v>33</v>
      </c>
      <c r="W19" s="37">
        <v>0.205</v>
      </c>
      <c r="X19" s="37">
        <v>0.5</v>
      </c>
      <c r="Y19" s="37">
        <v>3.61</v>
      </c>
      <c r="Z19" s="37">
        <v>1.79</v>
      </c>
      <c r="AA19" s="37">
        <v>5.81</v>
      </c>
      <c r="AB19" s="37">
        <v>7.6</v>
      </c>
      <c r="AC19" s="37">
        <v>2.78</v>
      </c>
      <c r="AD19" s="37">
        <v>4.82</v>
      </c>
      <c r="AE19" s="37">
        <v>9</v>
      </c>
      <c r="AF19" s="37">
        <v>7.99</v>
      </c>
      <c r="AG19" s="37">
        <v>2.65</v>
      </c>
      <c r="AH19" s="37">
        <v>0.21</v>
      </c>
      <c r="AI19" s="37">
        <v>2.86</v>
      </c>
      <c r="AJ19" s="37">
        <v>4.96</v>
      </c>
      <c r="AK19" s="37">
        <v>5.37</v>
      </c>
      <c r="AL19" s="37">
        <v>10.33</v>
      </c>
      <c r="AM19" s="37">
        <v>4.29</v>
      </c>
      <c r="AN19" s="37">
        <v>1.05</v>
      </c>
      <c r="AO19" s="54">
        <v>6.46</v>
      </c>
      <c r="AP19" s="49"/>
      <c r="AQ19" s="49"/>
      <c r="AR19" s="49"/>
      <c r="AS19" s="37">
        <v>0.18</v>
      </c>
    </row>
    <row r="20" spans="1:45" ht="12.75">
      <c r="A20" s="48"/>
      <c r="B20" s="53" t="s">
        <v>442</v>
      </c>
      <c r="C20" s="37">
        <v>90</v>
      </c>
      <c r="D20" s="37">
        <v>0</v>
      </c>
      <c r="E20" s="37">
        <v>100</v>
      </c>
      <c r="F20" s="37">
        <v>1</v>
      </c>
      <c r="G20" s="37">
        <v>0</v>
      </c>
      <c r="H20" s="37">
        <v>0</v>
      </c>
      <c r="I20" s="37">
        <v>0</v>
      </c>
      <c r="J20" s="37">
        <v>0</v>
      </c>
      <c r="K20" s="37">
        <v>0</v>
      </c>
      <c r="L20" s="37">
        <v>0</v>
      </c>
      <c r="M20" s="37">
        <v>0</v>
      </c>
      <c r="N20" s="37">
        <v>0</v>
      </c>
      <c r="O20" s="37">
        <v>0</v>
      </c>
      <c r="P20" s="37">
        <v>0</v>
      </c>
      <c r="Q20" s="37">
        <f t="shared" si="0"/>
        <v>0</v>
      </c>
      <c r="R20" s="37">
        <v>0</v>
      </c>
      <c r="S20" s="37">
        <v>0</v>
      </c>
      <c r="T20" s="37">
        <v>0</v>
      </c>
      <c r="U20" s="37">
        <v>0</v>
      </c>
      <c r="V20" s="37">
        <v>0</v>
      </c>
      <c r="W20" s="37">
        <v>607.5</v>
      </c>
      <c r="X20" s="37">
        <v>0</v>
      </c>
      <c r="Y20" s="37">
        <v>0</v>
      </c>
      <c r="Z20" s="37">
        <v>0</v>
      </c>
      <c r="AA20" s="37">
        <v>0</v>
      </c>
      <c r="AB20" s="37">
        <v>0</v>
      </c>
      <c r="AC20" s="37">
        <v>0</v>
      </c>
      <c r="AD20" s="37">
        <v>0</v>
      </c>
      <c r="AE20" s="37">
        <v>0</v>
      </c>
      <c r="AF20" s="37">
        <v>0</v>
      </c>
      <c r="AG20" s="37">
        <v>0</v>
      </c>
      <c r="AH20" s="37">
        <v>0</v>
      </c>
      <c r="AI20" s="37">
        <v>0</v>
      </c>
      <c r="AJ20" s="37">
        <v>0</v>
      </c>
      <c r="AK20" s="37">
        <v>0</v>
      </c>
      <c r="AL20" s="37">
        <v>0</v>
      </c>
      <c r="AM20" s="37">
        <v>0</v>
      </c>
      <c r="AN20" s="37">
        <v>0</v>
      </c>
      <c r="AO20" s="54">
        <v>0</v>
      </c>
      <c r="AP20" s="49"/>
      <c r="AQ20" s="49"/>
      <c r="AR20" s="49"/>
      <c r="AS20" s="37">
        <v>0.2</v>
      </c>
    </row>
    <row r="21" spans="1:44" ht="12.75">
      <c r="A21" s="48"/>
      <c r="B21" s="53" t="s">
        <v>443</v>
      </c>
      <c r="C21" s="37">
        <v>320</v>
      </c>
      <c r="D21" s="37">
        <v>0</v>
      </c>
      <c r="E21" s="37">
        <v>100</v>
      </c>
      <c r="F21" s="37">
        <v>1</v>
      </c>
      <c r="G21" s="37">
        <v>0</v>
      </c>
      <c r="H21" s="37">
        <v>0</v>
      </c>
      <c r="I21" s="37">
        <v>0</v>
      </c>
      <c r="J21" s="37">
        <v>0</v>
      </c>
      <c r="K21" s="37">
        <v>0</v>
      </c>
      <c r="L21" s="37">
        <v>0</v>
      </c>
      <c r="M21" s="37">
        <v>0</v>
      </c>
      <c r="N21" s="37">
        <v>0</v>
      </c>
      <c r="O21" s="37">
        <v>0</v>
      </c>
      <c r="P21" s="37">
        <v>0</v>
      </c>
      <c r="Q21" s="37">
        <f t="shared" si="0"/>
        <v>0</v>
      </c>
      <c r="R21" s="37">
        <v>0</v>
      </c>
      <c r="S21" s="37">
        <v>0</v>
      </c>
      <c r="T21" s="37">
        <v>0</v>
      </c>
      <c r="U21" s="37">
        <v>0</v>
      </c>
      <c r="V21" s="37">
        <v>0</v>
      </c>
      <c r="W21" s="37">
        <v>0</v>
      </c>
      <c r="X21" s="37">
        <v>0</v>
      </c>
      <c r="Y21" s="37">
        <v>0</v>
      </c>
      <c r="Z21" s="37">
        <v>0</v>
      </c>
      <c r="AA21" s="37">
        <v>0</v>
      </c>
      <c r="AB21" s="37">
        <v>0</v>
      </c>
      <c r="AC21" s="37">
        <v>0</v>
      </c>
      <c r="AD21" s="37">
        <v>0</v>
      </c>
      <c r="AE21" s="37">
        <v>0</v>
      </c>
      <c r="AF21" s="37">
        <v>0</v>
      </c>
      <c r="AG21" s="37">
        <v>0</v>
      </c>
      <c r="AH21" s="37">
        <v>0</v>
      </c>
      <c r="AI21" s="37">
        <v>0</v>
      </c>
      <c r="AJ21" s="37">
        <v>0</v>
      </c>
      <c r="AK21" s="37">
        <v>0</v>
      </c>
      <c r="AL21" s="37">
        <v>0</v>
      </c>
      <c r="AM21" s="37">
        <v>0</v>
      </c>
      <c r="AN21" s="37">
        <v>0</v>
      </c>
      <c r="AO21" s="54">
        <v>0</v>
      </c>
      <c r="AP21" s="49"/>
      <c r="AQ21" s="49"/>
      <c r="AR21" s="49"/>
    </row>
    <row r="22" spans="1:45" ht="12.75">
      <c r="A22" s="48"/>
      <c r="B22" s="53" t="s">
        <v>114</v>
      </c>
      <c r="C22" s="37">
        <v>12.65</v>
      </c>
      <c r="D22" s="37">
        <v>0</v>
      </c>
      <c r="E22" s="37">
        <v>100</v>
      </c>
      <c r="F22" s="37">
        <v>1</v>
      </c>
      <c r="G22" s="37">
        <v>100</v>
      </c>
      <c r="H22" s="37">
        <v>8.4</v>
      </c>
      <c r="I22" s="37">
        <v>8.07</v>
      </c>
      <c r="J22" s="37">
        <v>0</v>
      </c>
      <c r="K22" s="37">
        <v>100</v>
      </c>
      <c r="L22" s="37">
        <v>1.8</v>
      </c>
      <c r="M22" s="37">
        <v>0</v>
      </c>
      <c r="N22" s="37">
        <v>0</v>
      </c>
      <c r="O22" s="37">
        <v>0</v>
      </c>
      <c r="P22" s="37">
        <v>0</v>
      </c>
      <c r="Q22" s="37">
        <f t="shared" si="0"/>
        <v>0</v>
      </c>
      <c r="R22" s="37">
        <v>0</v>
      </c>
      <c r="S22" s="37">
        <v>0</v>
      </c>
      <c r="T22" s="37">
        <v>0</v>
      </c>
      <c r="U22" s="37">
        <v>0</v>
      </c>
      <c r="V22" s="37">
        <v>0</v>
      </c>
      <c r="W22" s="37">
        <v>0</v>
      </c>
      <c r="X22" s="37">
        <v>0</v>
      </c>
      <c r="Y22" s="37">
        <v>0</v>
      </c>
      <c r="Z22" s="37">
        <v>0</v>
      </c>
      <c r="AA22" s="37">
        <v>0</v>
      </c>
      <c r="AB22" s="37">
        <v>0</v>
      </c>
      <c r="AC22" s="37">
        <v>0</v>
      </c>
      <c r="AD22" s="37">
        <v>0</v>
      </c>
      <c r="AE22" s="37">
        <v>0</v>
      </c>
      <c r="AF22" s="37">
        <v>0</v>
      </c>
      <c r="AG22" s="37">
        <v>0</v>
      </c>
      <c r="AH22" s="37">
        <v>0</v>
      </c>
      <c r="AI22" s="37">
        <v>0</v>
      </c>
      <c r="AJ22" s="37">
        <v>0</v>
      </c>
      <c r="AK22" s="37">
        <v>0</v>
      </c>
      <c r="AL22" s="37">
        <v>0</v>
      </c>
      <c r="AM22" s="37">
        <v>0</v>
      </c>
      <c r="AN22" s="37">
        <v>0</v>
      </c>
      <c r="AO22" s="54">
        <v>0</v>
      </c>
      <c r="AP22" s="49"/>
      <c r="AQ22" s="49"/>
      <c r="AR22" s="49"/>
      <c r="AS22" s="37">
        <v>0.17</v>
      </c>
    </row>
    <row r="23" spans="1:45" ht="12.75">
      <c r="A23" s="48"/>
      <c r="B23" s="53" t="s">
        <v>55</v>
      </c>
      <c r="C23" s="37">
        <v>2.5</v>
      </c>
      <c r="D23" s="37">
        <v>0</v>
      </c>
      <c r="E23" s="37">
        <v>100</v>
      </c>
      <c r="F23" s="37">
        <v>1</v>
      </c>
      <c r="G23" s="37">
        <v>0</v>
      </c>
      <c r="H23" s="37">
        <v>0</v>
      </c>
      <c r="I23" s="37">
        <v>0</v>
      </c>
      <c r="J23" s="37">
        <v>0</v>
      </c>
      <c r="K23" s="37">
        <v>0</v>
      </c>
      <c r="L23" s="37">
        <v>0</v>
      </c>
      <c r="M23" s="37">
        <v>0</v>
      </c>
      <c r="N23" s="37">
        <v>0.3</v>
      </c>
      <c r="O23" s="37">
        <v>0</v>
      </c>
      <c r="P23" s="37">
        <v>0</v>
      </c>
      <c r="Q23" s="37">
        <f t="shared" si="0"/>
        <v>-0.2727272727272727</v>
      </c>
      <c r="R23" s="37">
        <v>0</v>
      </c>
      <c r="S23" s="37">
        <v>60</v>
      </c>
      <c r="T23" s="37">
        <v>0</v>
      </c>
      <c r="U23" s="37">
        <v>39</v>
      </c>
      <c r="V23" s="37">
        <v>0</v>
      </c>
      <c r="W23" s="37">
        <v>0</v>
      </c>
      <c r="X23" s="37">
        <v>0</v>
      </c>
      <c r="Y23" s="37">
        <v>0</v>
      </c>
      <c r="Z23" s="37">
        <v>0</v>
      </c>
      <c r="AA23" s="37">
        <v>0</v>
      </c>
      <c r="AB23" s="37">
        <v>0</v>
      </c>
      <c r="AC23" s="37">
        <v>0</v>
      </c>
      <c r="AD23" s="37">
        <v>0</v>
      </c>
      <c r="AE23" s="37">
        <v>0</v>
      </c>
      <c r="AF23" s="37">
        <v>0</v>
      </c>
      <c r="AG23" s="37">
        <v>0</v>
      </c>
      <c r="AH23" s="37">
        <v>0</v>
      </c>
      <c r="AI23" s="37">
        <v>0</v>
      </c>
      <c r="AJ23" s="37">
        <v>0</v>
      </c>
      <c r="AK23" s="37">
        <v>0</v>
      </c>
      <c r="AL23" s="37">
        <v>0</v>
      </c>
      <c r="AM23" s="37">
        <v>0</v>
      </c>
      <c r="AN23" s="37">
        <v>0</v>
      </c>
      <c r="AO23" s="54">
        <v>0</v>
      </c>
      <c r="AP23" s="49"/>
      <c r="AQ23" s="49"/>
      <c r="AR23" s="49"/>
      <c r="AS23" s="37">
        <v>0.64</v>
      </c>
    </row>
    <row r="24" spans="1:45" ht="12.75">
      <c r="A24" s="48"/>
      <c r="B24" s="53" t="s">
        <v>115</v>
      </c>
      <c r="C24" s="37">
        <v>15.74</v>
      </c>
      <c r="D24" s="37">
        <v>0</v>
      </c>
      <c r="E24" s="37">
        <v>100</v>
      </c>
      <c r="F24" s="37">
        <v>1</v>
      </c>
      <c r="G24" s="37">
        <v>100</v>
      </c>
      <c r="H24" s="37">
        <v>8.605</v>
      </c>
      <c r="I24" s="37">
        <v>8.26</v>
      </c>
      <c r="J24" s="37">
        <v>0</v>
      </c>
      <c r="K24" s="37">
        <v>100</v>
      </c>
      <c r="L24" s="37">
        <v>58</v>
      </c>
      <c r="M24" s="37">
        <v>0</v>
      </c>
      <c r="N24" s="37">
        <v>0</v>
      </c>
      <c r="O24" s="37">
        <v>0</v>
      </c>
      <c r="P24" s="37">
        <v>0</v>
      </c>
      <c r="Q24" s="37">
        <f t="shared" si="0"/>
        <v>0</v>
      </c>
      <c r="R24" s="37">
        <v>0</v>
      </c>
      <c r="S24" s="37">
        <v>0</v>
      </c>
      <c r="T24" s="37">
        <v>0</v>
      </c>
      <c r="U24" s="37">
        <v>0</v>
      </c>
      <c r="V24" s="37">
        <v>0</v>
      </c>
      <c r="W24" s="37">
        <v>0</v>
      </c>
      <c r="X24" s="37">
        <v>0</v>
      </c>
      <c r="Y24" s="37">
        <v>0</v>
      </c>
      <c r="Z24" s="37">
        <v>0</v>
      </c>
      <c r="AA24" s="37">
        <v>0</v>
      </c>
      <c r="AB24" s="37">
        <v>0</v>
      </c>
      <c r="AC24" s="37">
        <v>0</v>
      </c>
      <c r="AD24" s="37">
        <v>0</v>
      </c>
      <c r="AE24" s="37">
        <v>0</v>
      </c>
      <c r="AF24" s="37">
        <v>0</v>
      </c>
      <c r="AG24" s="37">
        <v>0</v>
      </c>
      <c r="AH24" s="37">
        <v>0</v>
      </c>
      <c r="AI24" s="37">
        <v>0</v>
      </c>
      <c r="AJ24" s="37">
        <v>0</v>
      </c>
      <c r="AK24" s="37">
        <v>0</v>
      </c>
      <c r="AL24" s="37">
        <v>0</v>
      </c>
      <c r="AM24" s="37">
        <v>0</v>
      </c>
      <c r="AN24" s="37">
        <v>0</v>
      </c>
      <c r="AO24" s="54">
        <v>0</v>
      </c>
      <c r="AP24" s="49"/>
      <c r="AQ24" s="49"/>
      <c r="AR24" s="49"/>
      <c r="AS24" s="37">
        <v>0</v>
      </c>
    </row>
    <row r="25" spans="1:45" ht="12.75">
      <c r="A25" s="48"/>
      <c r="B25" s="53" t="s">
        <v>444</v>
      </c>
      <c r="C25" s="37">
        <v>18</v>
      </c>
      <c r="D25" s="37">
        <v>0</v>
      </c>
      <c r="E25" s="37">
        <v>100</v>
      </c>
      <c r="F25" s="37">
        <v>1</v>
      </c>
      <c r="G25" s="37">
        <v>100</v>
      </c>
      <c r="H25" s="37">
        <v>4</v>
      </c>
      <c r="I25" s="37">
        <v>3.985</v>
      </c>
      <c r="J25" s="37">
        <v>0</v>
      </c>
      <c r="K25" s="37">
        <v>0.1</v>
      </c>
      <c r="L25" s="37">
        <v>0</v>
      </c>
      <c r="M25" s="37">
        <v>0</v>
      </c>
      <c r="N25" s="37">
        <v>0</v>
      </c>
      <c r="O25" s="37">
        <v>0</v>
      </c>
      <c r="P25" s="37">
        <v>0</v>
      </c>
      <c r="Q25" s="37">
        <f t="shared" si="0"/>
        <v>0</v>
      </c>
      <c r="R25" s="37">
        <v>0</v>
      </c>
      <c r="S25" s="37">
        <v>0</v>
      </c>
      <c r="T25" s="37">
        <v>0</v>
      </c>
      <c r="U25" s="37">
        <v>0</v>
      </c>
      <c r="V25" s="37">
        <v>0</v>
      </c>
      <c r="W25" s="37">
        <v>0</v>
      </c>
      <c r="X25" s="37">
        <v>0</v>
      </c>
      <c r="Y25" s="37">
        <v>0</v>
      </c>
      <c r="Z25" s="37">
        <v>0</v>
      </c>
      <c r="AA25" s="37">
        <v>0</v>
      </c>
      <c r="AB25" s="37">
        <v>0</v>
      </c>
      <c r="AC25" s="37">
        <v>0</v>
      </c>
      <c r="AD25" s="37">
        <v>0</v>
      </c>
      <c r="AE25" s="37">
        <v>0</v>
      </c>
      <c r="AF25" s="37">
        <v>0</v>
      </c>
      <c r="AG25" s="37">
        <v>0</v>
      </c>
      <c r="AH25" s="37">
        <v>0</v>
      </c>
      <c r="AI25" s="37">
        <v>0</v>
      </c>
      <c r="AJ25" s="37">
        <v>0</v>
      </c>
      <c r="AK25" s="37">
        <v>0</v>
      </c>
      <c r="AL25" s="37">
        <v>0</v>
      </c>
      <c r="AM25" s="37">
        <v>0</v>
      </c>
      <c r="AN25" s="37">
        <v>0</v>
      </c>
      <c r="AO25" s="54">
        <v>0</v>
      </c>
      <c r="AP25" s="49"/>
      <c r="AQ25" s="49"/>
      <c r="AR25" s="49"/>
      <c r="AS25" s="37">
        <v>0.11</v>
      </c>
    </row>
    <row r="26" spans="1:45" ht="12.75">
      <c r="A26" s="48"/>
      <c r="B26" s="53" t="s">
        <v>445</v>
      </c>
      <c r="C26" s="37">
        <v>4.91</v>
      </c>
      <c r="D26" s="37">
        <v>0</v>
      </c>
      <c r="E26" s="37">
        <v>100</v>
      </c>
      <c r="F26" s="37">
        <v>1</v>
      </c>
      <c r="G26" s="37">
        <v>87</v>
      </c>
      <c r="H26" s="37">
        <v>3.525</v>
      </c>
      <c r="I26" s="37">
        <v>3.42</v>
      </c>
      <c r="J26" s="37">
        <v>7.9</v>
      </c>
      <c r="K26" s="37">
        <v>3.5</v>
      </c>
      <c r="L26" s="37">
        <v>1.92</v>
      </c>
      <c r="M26" s="37">
        <v>1.9</v>
      </c>
      <c r="N26" s="37">
        <v>0.01</v>
      </c>
      <c r="O26" s="37">
        <v>0.25</v>
      </c>
      <c r="P26" s="37">
        <v>0.09</v>
      </c>
      <c r="Q26" s="37">
        <f t="shared" si="0"/>
        <v>0.2409090909090909</v>
      </c>
      <c r="R26" s="37">
        <v>0.3</v>
      </c>
      <c r="S26" s="37">
        <v>0.04</v>
      </c>
      <c r="T26" s="37">
        <v>6</v>
      </c>
      <c r="U26" s="37">
        <v>0.02</v>
      </c>
      <c r="V26" s="37">
        <v>15</v>
      </c>
      <c r="W26" s="37">
        <v>1100</v>
      </c>
      <c r="X26" s="37">
        <v>0.4</v>
      </c>
      <c r="Y26" s="37">
        <v>0.4</v>
      </c>
      <c r="Z26" s="37">
        <v>0.33</v>
      </c>
      <c r="AA26" s="37">
        <v>0.37</v>
      </c>
      <c r="AB26" s="37">
        <v>0.7</v>
      </c>
      <c r="AC26" s="37">
        <v>0.25</v>
      </c>
      <c r="AD26" s="37">
        <v>0.29</v>
      </c>
      <c r="AE26" s="37">
        <v>1</v>
      </c>
      <c r="AF26" s="37">
        <v>0.25</v>
      </c>
      <c r="AG26" s="37">
        <v>0.18</v>
      </c>
      <c r="AH26" s="37">
        <v>0.18</v>
      </c>
      <c r="AI26" s="37">
        <v>0.36</v>
      </c>
      <c r="AJ26" s="37">
        <v>0.42</v>
      </c>
      <c r="AK26" s="37">
        <v>0.25</v>
      </c>
      <c r="AL26" s="37">
        <v>0.68</v>
      </c>
      <c r="AM26" s="37">
        <v>0.29</v>
      </c>
      <c r="AN26" s="37">
        <v>0.07</v>
      </c>
      <c r="AO26" s="54">
        <v>0.42</v>
      </c>
      <c r="AP26" s="49"/>
      <c r="AQ26" s="49"/>
      <c r="AR26" s="49"/>
      <c r="AS26" s="37">
        <v>0</v>
      </c>
    </row>
    <row r="27" spans="1:45" ht="12.75">
      <c r="A27" s="48"/>
      <c r="B27" s="53" t="s">
        <v>116</v>
      </c>
      <c r="C27" s="37">
        <v>15.74</v>
      </c>
      <c r="D27" s="37">
        <v>0</v>
      </c>
      <c r="E27" s="37">
        <v>100</v>
      </c>
      <c r="F27" s="37">
        <v>1</v>
      </c>
      <c r="G27" s="37">
        <v>100</v>
      </c>
      <c r="H27" s="37"/>
      <c r="I27" s="37">
        <v>8.8</v>
      </c>
      <c r="J27" s="37">
        <v>0</v>
      </c>
      <c r="K27" s="37">
        <v>100</v>
      </c>
      <c r="L27" s="37">
        <v>51.5</v>
      </c>
      <c r="M27" s="37">
        <v>0</v>
      </c>
      <c r="N27" s="37">
        <v>0</v>
      </c>
      <c r="O27" s="37">
        <v>0</v>
      </c>
      <c r="P27" s="37">
        <v>0</v>
      </c>
      <c r="Q27" s="37">
        <f t="shared" si="0"/>
        <v>0</v>
      </c>
      <c r="R27" s="37">
        <v>0</v>
      </c>
      <c r="S27" s="37">
        <v>0</v>
      </c>
      <c r="T27" s="37">
        <v>0</v>
      </c>
      <c r="U27" s="37">
        <v>0</v>
      </c>
      <c r="V27" s="37">
        <v>0</v>
      </c>
      <c r="W27" s="37">
        <v>0</v>
      </c>
      <c r="X27" s="37">
        <v>0</v>
      </c>
      <c r="Y27" s="37">
        <v>0</v>
      </c>
      <c r="Z27" s="37">
        <v>0</v>
      </c>
      <c r="AA27" s="37">
        <v>0</v>
      </c>
      <c r="AB27" s="37">
        <v>0</v>
      </c>
      <c r="AC27" s="37">
        <v>0</v>
      </c>
      <c r="AD27" s="37">
        <v>0</v>
      </c>
      <c r="AE27" s="37">
        <v>0</v>
      </c>
      <c r="AF27" s="37">
        <v>0</v>
      </c>
      <c r="AG27" s="37">
        <v>0</v>
      </c>
      <c r="AH27" s="37">
        <v>0</v>
      </c>
      <c r="AI27" s="37">
        <v>0</v>
      </c>
      <c r="AJ27" s="37">
        <v>0</v>
      </c>
      <c r="AK27" s="37">
        <v>0</v>
      </c>
      <c r="AL27" s="37">
        <v>0</v>
      </c>
      <c r="AM27" s="37">
        <v>0</v>
      </c>
      <c r="AN27" s="37">
        <v>0</v>
      </c>
      <c r="AO27" s="54">
        <v>0</v>
      </c>
      <c r="AP27" s="49"/>
      <c r="AQ27" s="49"/>
      <c r="AR27" s="49"/>
      <c r="AS27" s="37">
        <v>0.39</v>
      </c>
    </row>
    <row r="28" spans="1:45" ht="12.75">
      <c r="A28" s="48"/>
      <c r="B28" s="53" t="s">
        <v>446</v>
      </c>
      <c r="C28" s="37">
        <v>6.44</v>
      </c>
      <c r="D28" s="37">
        <v>0</v>
      </c>
      <c r="E28" s="37">
        <v>100</v>
      </c>
      <c r="F28" s="37">
        <v>1</v>
      </c>
      <c r="G28" s="37">
        <v>91</v>
      </c>
      <c r="H28" s="37">
        <v>2.575</v>
      </c>
      <c r="I28" s="37">
        <v>2.315</v>
      </c>
      <c r="J28" s="37">
        <v>44.7</v>
      </c>
      <c r="K28" s="37">
        <v>1.6</v>
      </c>
      <c r="L28" s="37">
        <v>0</v>
      </c>
      <c r="M28" s="37">
        <v>11.1</v>
      </c>
      <c r="N28" s="37">
        <v>0.15</v>
      </c>
      <c r="O28" s="37">
        <v>0.91</v>
      </c>
      <c r="P28" s="37">
        <v>0.273</v>
      </c>
      <c r="Q28" s="37">
        <f t="shared" si="0"/>
        <v>0.7736363636363637</v>
      </c>
      <c r="R28" s="37">
        <v>0</v>
      </c>
      <c r="S28" s="37">
        <v>0</v>
      </c>
      <c r="T28" s="37">
        <v>0</v>
      </c>
      <c r="U28" s="37">
        <v>0</v>
      </c>
      <c r="V28" s="37">
        <v>0</v>
      </c>
      <c r="W28" s="37">
        <v>2.685</v>
      </c>
      <c r="X28" s="37">
        <v>0.9</v>
      </c>
      <c r="Y28" s="37">
        <v>4.77</v>
      </c>
      <c r="Z28" s="37">
        <v>1.8</v>
      </c>
      <c r="AA28" s="37">
        <v>2.17</v>
      </c>
      <c r="AB28" s="37">
        <v>3.97</v>
      </c>
      <c r="AC28" s="37">
        <v>1.48</v>
      </c>
      <c r="AD28" s="37">
        <v>1.36</v>
      </c>
      <c r="AE28" s="37">
        <v>2.44</v>
      </c>
      <c r="AF28" s="37">
        <v>1.73</v>
      </c>
      <c r="AG28" s="37">
        <v>0.61</v>
      </c>
      <c r="AH28" s="37">
        <v>1.12</v>
      </c>
      <c r="AI28" s="37">
        <v>1.73</v>
      </c>
      <c r="AJ28" s="37">
        <v>1.55</v>
      </c>
      <c r="AK28" s="37">
        <v>1.45</v>
      </c>
      <c r="AL28" s="37">
        <v>3</v>
      </c>
      <c r="AM28" s="37">
        <v>1.49</v>
      </c>
      <c r="AN28" s="37">
        <v>0.55</v>
      </c>
      <c r="AO28" s="54">
        <v>1.91</v>
      </c>
      <c r="AP28" s="49"/>
      <c r="AQ28" s="49"/>
      <c r="AR28" s="49"/>
      <c r="AS28" s="37">
        <v>0.3</v>
      </c>
    </row>
    <row r="29" spans="1:45" ht="12.75">
      <c r="A29" s="48"/>
      <c r="B29" s="53" t="s">
        <v>20</v>
      </c>
      <c r="C29" s="37">
        <v>320</v>
      </c>
      <c r="D29" s="37">
        <v>0</v>
      </c>
      <c r="E29" s="37">
        <v>100</v>
      </c>
      <c r="F29" s="37">
        <v>1</v>
      </c>
      <c r="G29" s="37">
        <v>0</v>
      </c>
      <c r="H29" s="37">
        <v>0</v>
      </c>
      <c r="I29" s="37">
        <v>0</v>
      </c>
      <c r="J29" s="37">
        <v>0</v>
      </c>
      <c r="K29" s="37">
        <v>0</v>
      </c>
      <c r="L29" s="37">
        <v>0</v>
      </c>
      <c r="M29" s="37">
        <v>0</v>
      </c>
      <c r="N29" s="37">
        <v>0</v>
      </c>
      <c r="O29" s="37">
        <v>0</v>
      </c>
      <c r="P29" s="37">
        <v>0</v>
      </c>
      <c r="Q29" s="37">
        <f t="shared" si="0"/>
        <v>0</v>
      </c>
      <c r="R29" s="37">
        <v>0</v>
      </c>
      <c r="S29" s="37">
        <v>0</v>
      </c>
      <c r="T29" s="37">
        <v>0</v>
      </c>
      <c r="U29" s="37">
        <v>0</v>
      </c>
      <c r="V29" s="37">
        <v>0</v>
      </c>
      <c r="W29" s="37">
        <v>0</v>
      </c>
      <c r="X29" s="37">
        <v>0</v>
      </c>
      <c r="Y29" s="37">
        <v>0</v>
      </c>
      <c r="Z29" s="37">
        <v>0</v>
      </c>
      <c r="AA29" s="37">
        <v>0</v>
      </c>
      <c r="AB29" s="37">
        <v>0</v>
      </c>
      <c r="AC29" s="37">
        <v>0</v>
      </c>
      <c r="AD29" s="37">
        <v>0</v>
      </c>
      <c r="AE29" s="37">
        <v>0</v>
      </c>
      <c r="AF29" s="37">
        <v>0</v>
      </c>
      <c r="AG29" s="37">
        <v>0</v>
      </c>
      <c r="AH29" s="37">
        <v>0</v>
      </c>
      <c r="AI29" s="37">
        <v>0</v>
      </c>
      <c r="AJ29" s="37">
        <v>0</v>
      </c>
      <c r="AK29" s="37">
        <v>0</v>
      </c>
      <c r="AL29" s="37">
        <v>0</v>
      </c>
      <c r="AM29" s="37">
        <v>0</v>
      </c>
      <c r="AN29" s="37">
        <v>0</v>
      </c>
      <c r="AO29" s="54">
        <v>0</v>
      </c>
      <c r="AP29" s="49"/>
      <c r="AQ29" s="49"/>
      <c r="AR29" s="49"/>
      <c r="AS29" s="37">
        <v>0.44</v>
      </c>
    </row>
    <row r="30" spans="1:45" ht="12.75">
      <c r="A30" s="48"/>
      <c r="B30" s="53" t="s">
        <v>87</v>
      </c>
      <c r="C30" s="37">
        <v>12.75</v>
      </c>
      <c r="D30" s="37">
        <v>0</v>
      </c>
      <c r="E30" s="37">
        <v>100</v>
      </c>
      <c r="F30" s="37">
        <v>1</v>
      </c>
      <c r="G30" s="37">
        <v>0</v>
      </c>
      <c r="H30" s="37">
        <v>0</v>
      </c>
      <c r="I30" s="37">
        <v>0</v>
      </c>
      <c r="J30" s="37">
        <v>0</v>
      </c>
      <c r="K30" s="37">
        <v>0</v>
      </c>
      <c r="L30" s="37">
        <v>0</v>
      </c>
      <c r="M30" s="37">
        <v>0</v>
      </c>
      <c r="N30" s="37">
        <v>32</v>
      </c>
      <c r="O30" s="37">
        <v>18</v>
      </c>
      <c r="P30" s="37">
        <v>0</v>
      </c>
      <c r="Q30" s="37">
        <f t="shared" si="0"/>
        <v>-11.09090909090909</v>
      </c>
      <c r="R30" s="37">
        <v>0.1</v>
      </c>
      <c r="S30" s="37">
        <v>0</v>
      </c>
      <c r="T30" s="37">
        <v>200</v>
      </c>
      <c r="U30" s="37">
        <v>4.9</v>
      </c>
      <c r="V30" s="37">
        <v>60</v>
      </c>
      <c r="W30" s="37">
        <v>0</v>
      </c>
      <c r="X30" s="37">
        <v>0</v>
      </c>
      <c r="Y30" s="37">
        <v>0</v>
      </c>
      <c r="Z30" s="37">
        <v>0</v>
      </c>
      <c r="AA30" s="37">
        <v>0</v>
      </c>
      <c r="AB30" s="37">
        <v>0</v>
      </c>
      <c r="AC30" s="37">
        <v>0</v>
      </c>
      <c r="AD30" s="37">
        <v>0</v>
      </c>
      <c r="AE30" s="37">
        <v>0</v>
      </c>
      <c r="AF30" s="37">
        <v>0</v>
      </c>
      <c r="AG30" s="37">
        <v>0</v>
      </c>
      <c r="AH30" s="37">
        <v>0</v>
      </c>
      <c r="AI30" s="37">
        <v>0</v>
      </c>
      <c r="AJ30" s="37">
        <v>0</v>
      </c>
      <c r="AK30" s="37">
        <v>0</v>
      </c>
      <c r="AL30" s="37">
        <v>0</v>
      </c>
      <c r="AM30" s="37">
        <v>0</v>
      </c>
      <c r="AN30" s="37">
        <v>0</v>
      </c>
      <c r="AO30" s="54">
        <v>0</v>
      </c>
      <c r="AP30" s="49"/>
      <c r="AQ30" s="49"/>
      <c r="AR30" s="49"/>
      <c r="AS30" s="37">
        <v>0.42</v>
      </c>
    </row>
    <row r="31" spans="1:45" ht="12.75">
      <c r="A31" s="48"/>
      <c r="B31" s="53" t="s">
        <v>447</v>
      </c>
      <c r="C31" s="37">
        <v>11.75</v>
      </c>
      <c r="D31" s="37">
        <v>0</v>
      </c>
      <c r="E31" s="37">
        <v>100</v>
      </c>
      <c r="F31" s="37">
        <v>1</v>
      </c>
      <c r="G31" s="37">
        <v>0</v>
      </c>
      <c r="H31" s="37"/>
      <c r="I31" s="37">
        <v>0</v>
      </c>
      <c r="J31" s="37">
        <v>0</v>
      </c>
      <c r="K31" s="37">
        <v>0</v>
      </c>
      <c r="L31" s="37">
        <v>0</v>
      </c>
      <c r="M31" s="37">
        <v>0</v>
      </c>
      <c r="N31" s="37">
        <v>21.3</v>
      </c>
      <c r="O31" s="37">
        <v>18.7</v>
      </c>
      <c r="P31" s="37">
        <v>18</v>
      </c>
      <c r="Q31" s="37">
        <f t="shared" si="0"/>
        <v>-0.663636363636364</v>
      </c>
      <c r="R31" s="37">
        <v>0.1</v>
      </c>
      <c r="S31" s="37">
        <v>0.013</v>
      </c>
      <c r="T31" s="37">
        <v>300</v>
      </c>
      <c r="U31" s="37">
        <v>0.06</v>
      </c>
      <c r="V31" s="37">
        <v>100</v>
      </c>
      <c r="W31" s="37">
        <v>0</v>
      </c>
      <c r="X31" s="37">
        <v>0</v>
      </c>
      <c r="Y31" s="37">
        <v>0</v>
      </c>
      <c r="Z31" s="37">
        <v>0</v>
      </c>
      <c r="AA31" s="37">
        <v>0</v>
      </c>
      <c r="AB31" s="37">
        <v>0</v>
      </c>
      <c r="AC31" s="37">
        <v>0</v>
      </c>
      <c r="AD31" s="37">
        <v>0</v>
      </c>
      <c r="AE31" s="37">
        <v>0</v>
      </c>
      <c r="AF31" s="37">
        <v>0</v>
      </c>
      <c r="AG31" s="37">
        <v>0</v>
      </c>
      <c r="AH31" s="37">
        <v>0</v>
      </c>
      <c r="AI31" s="37">
        <v>0</v>
      </c>
      <c r="AJ31" s="37">
        <v>0</v>
      </c>
      <c r="AK31" s="37">
        <v>0</v>
      </c>
      <c r="AL31" s="37">
        <v>0</v>
      </c>
      <c r="AM31" s="37">
        <v>0</v>
      </c>
      <c r="AN31" s="37">
        <v>0</v>
      </c>
      <c r="AO31" s="54">
        <v>0</v>
      </c>
      <c r="AP31" s="49"/>
      <c r="AQ31" s="49"/>
      <c r="AR31" s="49"/>
      <c r="AS31" s="37">
        <v>1.67</v>
      </c>
    </row>
    <row r="32" spans="1:45" ht="12.75">
      <c r="A32" s="48"/>
      <c r="B32" s="53" t="s">
        <v>448</v>
      </c>
      <c r="C32" s="37">
        <v>100</v>
      </c>
      <c r="D32" s="37">
        <v>0</v>
      </c>
      <c r="E32" s="37">
        <v>100</v>
      </c>
      <c r="F32" s="37">
        <v>1</v>
      </c>
      <c r="G32" s="37">
        <v>100</v>
      </c>
      <c r="H32" s="37"/>
      <c r="I32" s="37">
        <v>3.606</v>
      </c>
      <c r="J32" s="37">
        <v>57.52</v>
      </c>
      <c r="K32" s="37">
        <v>0</v>
      </c>
      <c r="L32" s="37">
        <v>0</v>
      </c>
      <c r="M32" s="37">
        <v>0</v>
      </c>
      <c r="N32" s="37">
        <v>0</v>
      </c>
      <c r="O32" s="37">
        <v>0</v>
      </c>
      <c r="P32" s="37">
        <v>0</v>
      </c>
      <c r="Q32" s="37">
        <f t="shared" si="0"/>
        <v>0</v>
      </c>
      <c r="R32" s="37">
        <v>0</v>
      </c>
      <c r="S32" s="37">
        <v>0</v>
      </c>
      <c r="T32" s="37">
        <v>0</v>
      </c>
      <c r="U32" s="37">
        <v>0</v>
      </c>
      <c r="V32" s="37">
        <v>0</v>
      </c>
      <c r="W32" s="37">
        <v>0</v>
      </c>
      <c r="X32" s="37">
        <v>0</v>
      </c>
      <c r="Y32" s="37">
        <v>0</v>
      </c>
      <c r="Z32" s="37">
        <v>0</v>
      </c>
      <c r="AA32" s="37">
        <v>0</v>
      </c>
      <c r="AB32" s="37">
        <v>0</v>
      </c>
      <c r="AC32" s="37">
        <v>0</v>
      </c>
      <c r="AD32" s="37">
        <v>0</v>
      </c>
      <c r="AE32" s="37">
        <v>0</v>
      </c>
      <c r="AF32" s="37">
        <v>0</v>
      </c>
      <c r="AG32" s="37">
        <v>98</v>
      </c>
      <c r="AH32" s="37">
        <v>0</v>
      </c>
      <c r="AI32" s="37">
        <v>98</v>
      </c>
      <c r="AJ32" s="37">
        <v>0</v>
      </c>
      <c r="AK32" s="37">
        <v>0</v>
      </c>
      <c r="AL32" s="37">
        <v>0</v>
      </c>
      <c r="AM32" s="37">
        <v>0</v>
      </c>
      <c r="AN32" s="37">
        <v>0</v>
      </c>
      <c r="AO32" s="54">
        <v>0</v>
      </c>
      <c r="AP32" s="49"/>
      <c r="AQ32" s="49"/>
      <c r="AR32" s="49"/>
      <c r="AS32" s="37">
        <v>0.34</v>
      </c>
    </row>
    <row r="33" spans="1:45" ht="12.75">
      <c r="A33" s="48"/>
      <c r="B33" s="53" t="s">
        <v>449</v>
      </c>
      <c r="C33" s="37">
        <v>7.42</v>
      </c>
      <c r="D33" s="37">
        <v>0</v>
      </c>
      <c r="E33" s="37">
        <v>100</v>
      </c>
      <c r="F33" s="37">
        <v>1</v>
      </c>
      <c r="G33" s="37">
        <v>93</v>
      </c>
      <c r="H33" s="37">
        <v>3.325</v>
      </c>
      <c r="I33" s="37">
        <v>3.025</v>
      </c>
      <c r="J33" s="37">
        <v>44.4</v>
      </c>
      <c r="K33" s="37">
        <v>1</v>
      </c>
      <c r="L33" s="37">
        <v>0</v>
      </c>
      <c r="M33" s="37">
        <v>2.7</v>
      </c>
      <c r="N33" s="37">
        <v>0.12</v>
      </c>
      <c r="O33" s="37">
        <v>1.4</v>
      </c>
      <c r="P33" s="37">
        <v>0.42</v>
      </c>
      <c r="Q33" s="37">
        <f t="shared" si="0"/>
        <v>1.2909090909090908</v>
      </c>
      <c r="R33" s="37">
        <v>1.7</v>
      </c>
      <c r="S33" s="37">
        <v>0.12</v>
      </c>
      <c r="T33" s="37">
        <v>5</v>
      </c>
      <c r="U33" s="37">
        <v>0.07</v>
      </c>
      <c r="V33" s="37">
        <v>39</v>
      </c>
      <c r="W33" s="37">
        <v>3.984</v>
      </c>
      <c r="X33" s="37">
        <v>9.9</v>
      </c>
      <c r="Y33" s="37">
        <v>2.19</v>
      </c>
      <c r="Z33" s="37">
        <v>2.09</v>
      </c>
      <c r="AA33" s="37">
        <v>0</v>
      </c>
      <c r="AB33" s="37">
        <v>2.09</v>
      </c>
      <c r="AC33" s="37">
        <v>1.07</v>
      </c>
      <c r="AD33" s="37">
        <v>2.14</v>
      </c>
      <c r="AE33" s="37">
        <v>3.19</v>
      </c>
      <c r="AF33" s="37">
        <v>3.23</v>
      </c>
      <c r="AG33" s="37">
        <v>0.7</v>
      </c>
      <c r="AH33" s="37">
        <v>0.5</v>
      </c>
      <c r="AI33" s="37">
        <v>1.2</v>
      </c>
      <c r="AJ33" s="37">
        <v>1.81</v>
      </c>
      <c r="AK33" s="37">
        <v>1.49</v>
      </c>
      <c r="AL33" s="37">
        <v>3.3</v>
      </c>
      <c r="AM33" s="37">
        <v>2.06</v>
      </c>
      <c r="AN33" s="37">
        <v>0.49</v>
      </c>
      <c r="AO33" s="54">
        <v>2.32</v>
      </c>
      <c r="AP33" s="49"/>
      <c r="AQ33" s="49"/>
      <c r="AR33" s="49"/>
      <c r="AS33" s="37">
        <v>0</v>
      </c>
    </row>
    <row r="34" spans="1:45" ht="12.75">
      <c r="A34" s="48"/>
      <c r="B34" s="53" t="s">
        <v>275</v>
      </c>
      <c r="C34" s="37">
        <v>6.05</v>
      </c>
      <c r="D34" s="37">
        <v>0</v>
      </c>
      <c r="E34" s="37">
        <v>100</v>
      </c>
      <c r="F34" s="37">
        <v>1</v>
      </c>
      <c r="G34" s="37">
        <v>92</v>
      </c>
      <c r="H34" s="37">
        <v>2.1</v>
      </c>
      <c r="I34" s="37">
        <v>1.96</v>
      </c>
      <c r="J34" s="37">
        <v>25.3</v>
      </c>
      <c r="K34" s="37">
        <v>6.2</v>
      </c>
      <c r="L34" s="37">
        <v>2.94</v>
      </c>
      <c r="M34" s="37">
        <v>15.3</v>
      </c>
      <c r="N34" s="37">
        <v>0.29</v>
      </c>
      <c r="O34" s="37">
        <v>0.52</v>
      </c>
      <c r="P34" s="37">
        <v>0.156</v>
      </c>
      <c r="Q34" s="37">
        <f t="shared" si="0"/>
        <v>0.2563636363636364</v>
      </c>
      <c r="R34" s="37">
        <v>0.09</v>
      </c>
      <c r="S34" s="37">
        <v>0.12</v>
      </c>
      <c r="T34" s="37">
        <v>38</v>
      </c>
      <c r="U34" s="37">
        <v>0.15</v>
      </c>
      <c r="V34" s="37">
        <v>98</v>
      </c>
      <c r="W34" s="37">
        <v>1.723</v>
      </c>
      <c r="X34" s="37">
        <v>7.1</v>
      </c>
      <c r="Y34" s="37">
        <v>1.28</v>
      </c>
      <c r="Z34" s="37">
        <v>1.09</v>
      </c>
      <c r="AA34" s="37">
        <v>0.8</v>
      </c>
      <c r="AB34" s="37">
        <v>1.89</v>
      </c>
      <c r="AC34" s="37">
        <v>0.57</v>
      </c>
      <c r="AD34" s="37">
        <v>1.44</v>
      </c>
      <c r="AE34" s="37">
        <v>2.48</v>
      </c>
      <c r="AF34" s="37">
        <v>0.9</v>
      </c>
      <c r="AG34" s="37">
        <v>0.57</v>
      </c>
      <c r="AH34" s="37">
        <v>0.39</v>
      </c>
      <c r="AI34" s="37">
        <v>0.96</v>
      </c>
      <c r="AJ34" s="37">
        <v>1.45</v>
      </c>
      <c r="AK34" s="37">
        <v>1.19</v>
      </c>
      <c r="AL34" s="37">
        <v>2.64</v>
      </c>
      <c r="AM34" s="37">
        <v>0.98</v>
      </c>
      <c r="AN34" s="37">
        <v>0.34</v>
      </c>
      <c r="AO34" s="54">
        <v>1.66</v>
      </c>
      <c r="AP34" s="49"/>
      <c r="AQ34" s="49"/>
      <c r="AR34" s="49"/>
      <c r="AS34" s="37">
        <v>0.22</v>
      </c>
    </row>
    <row r="35" spans="1:45" ht="12.75">
      <c r="A35" s="48"/>
      <c r="B35" s="53" t="s">
        <v>450</v>
      </c>
      <c r="C35" s="37">
        <v>5.51</v>
      </c>
      <c r="D35" s="37">
        <v>0</v>
      </c>
      <c r="E35" s="37">
        <v>100</v>
      </c>
      <c r="F35" s="37">
        <v>1</v>
      </c>
      <c r="G35" s="37">
        <v>94</v>
      </c>
      <c r="H35" s="37"/>
      <c r="I35" s="37">
        <v>1.972</v>
      </c>
      <c r="J35" s="37">
        <v>27.8</v>
      </c>
      <c r="K35" s="37">
        <v>9.2</v>
      </c>
      <c r="L35" s="37">
        <v>0</v>
      </c>
      <c r="M35" s="37">
        <v>11.3</v>
      </c>
      <c r="N35" s="37">
        <v>0.1</v>
      </c>
      <c r="O35" s="37">
        <v>0.4</v>
      </c>
      <c r="P35" s="37">
        <v>0.12</v>
      </c>
      <c r="Q35" s="37">
        <f t="shared" si="0"/>
        <v>0.3090909090909091</v>
      </c>
      <c r="R35" s="37">
        <v>0.17</v>
      </c>
      <c r="S35" s="37">
        <v>0.07</v>
      </c>
      <c r="T35" s="37">
        <v>22</v>
      </c>
      <c r="U35" s="37">
        <v>0.09</v>
      </c>
      <c r="V35" s="37">
        <v>33</v>
      </c>
      <c r="W35" s="37">
        <v>1.18</v>
      </c>
      <c r="X35" s="37">
        <v>0.9</v>
      </c>
      <c r="Y35" s="37">
        <v>0.97</v>
      </c>
      <c r="Z35" s="37">
        <v>0.49</v>
      </c>
      <c r="AA35" s="37">
        <v>0.7</v>
      </c>
      <c r="AB35" s="37">
        <v>1.19</v>
      </c>
      <c r="AC35" s="37">
        <v>0.62</v>
      </c>
      <c r="AD35" s="37">
        <v>0.99</v>
      </c>
      <c r="AE35" s="37">
        <v>3.01</v>
      </c>
      <c r="AF35" s="37">
        <v>0.78</v>
      </c>
      <c r="AG35" s="37">
        <v>0.4</v>
      </c>
      <c r="AH35" s="37">
        <v>0.24</v>
      </c>
      <c r="AI35" s="37">
        <v>0.64</v>
      </c>
      <c r="AJ35" s="37">
        <v>0.94</v>
      </c>
      <c r="AK35" s="37">
        <v>0.84</v>
      </c>
      <c r="AL35" s="37">
        <v>1.78</v>
      </c>
      <c r="AM35" s="37">
        <v>0.49</v>
      </c>
      <c r="AN35" s="37">
        <v>0.2</v>
      </c>
      <c r="AO35" s="54">
        <v>1.18</v>
      </c>
      <c r="AP35" s="49"/>
      <c r="AQ35" s="49"/>
      <c r="AR35" s="49"/>
      <c r="AS35" s="37">
        <v>0.3</v>
      </c>
    </row>
    <row r="36" spans="1:45" ht="12.75">
      <c r="A36" s="48"/>
      <c r="B36" s="53" t="s">
        <v>451</v>
      </c>
      <c r="C36" s="37">
        <v>6.81</v>
      </c>
      <c r="D36" s="37">
        <v>0</v>
      </c>
      <c r="E36" s="37">
        <v>100</v>
      </c>
      <c r="F36" s="37">
        <v>1</v>
      </c>
      <c r="G36" s="37">
        <v>93</v>
      </c>
      <c r="H36" s="37"/>
      <c r="I36" s="37">
        <v>2.48</v>
      </c>
      <c r="J36" s="37">
        <v>27.4</v>
      </c>
      <c r="K36" s="37">
        <v>9</v>
      </c>
      <c r="L36" s="37">
        <v>4.55</v>
      </c>
      <c r="M36" s="37">
        <v>9.1</v>
      </c>
      <c r="N36" s="37">
        <v>0.17</v>
      </c>
      <c r="O36" s="37">
        <v>0.72</v>
      </c>
      <c r="P36" s="37">
        <v>0.41</v>
      </c>
      <c r="Q36" s="37">
        <f t="shared" si="0"/>
        <v>0.5654545454545454</v>
      </c>
      <c r="R36" s="37">
        <v>0.65</v>
      </c>
      <c r="S36" s="37">
        <v>0.17</v>
      </c>
      <c r="T36" s="37">
        <v>24</v>
      </c>
      <c r="U36" s="37">
        <v>0.48</v>
      </c>
      <c r="V36" s="37">
        <v>80</v>
      </c>
      <c r="W36" s="37">
        <v>2.637</v>
      </c>
      <c r="X36" s="37">
        <v>0.9</v>
      </c>
      <c r="Y36" s="37">
        <v>0.98</v>
      </c>
      <c r="Z36" s="37">
        <v>0.57</v>
      </c>
      <c r="AA36" s="37">
        <v>1.61</v>
      </c>
      <c r="AB36" s="37">
        <v>2.18</v>
      </c>
      <c r="AC36" s="37">
        <v>0.66</v>
      </c>
      <c r="AD36" s="37">
        <v>1</v>
      </c>
      <c r="AE36" s="37">
        <v>2.2</v>
      </c>
      <c r="AF36" s="37">
        <v>0.75</v>
      </c>
      <c r="AG36" s="37">
        <v>0.6</v>
      </c>
      <c r="AH36" s="37">
        <v>0.4</v>
      </c>
      <c r="AI36" s="37">
        <v>1</v>
      </c>
      <c r="AJ36" s="37">
        <v>1.2</v>
      </c>
      <c r="AK36" s="37">
        <v>0.74</v>
      </c>
      <c r="AL36" s="37">
        <v>1.94</v>
      </c>
      <c r="AM36" s="37">
        <v>0.92</v>
      </c>
      <c r="AN36" s="37">
        <v>0.19</v>
      </c>
      <c r="AO36" s="54">
        <v>1.3</v>
      </c>
      <c r="AP36" s="49"/>
      <c r="AQ36" s="49"/>
      <c r="AR36" s="49"/>
      <c r="AS36" s="37">
        <v>0.27</v>
      </c>
    </row>
    <row r="37" spans="1:45" ht="12.75">
      <c r="A37" s="48"/>
      <c r="B37" s="53" t="s">
        <v>452</v>
      </c>
      <c r="C37" s="37">
        <v>7.9</v>
      </c>
      <c r="D37" s="37">
        <v>0</v>
      </c>
      <c r="E37" s="37">
        <v>100</v>
      </c>
      <c r="F37" s="37">
        <v>1</v>
      </c>
      <c r="G37" s="37">
        <v>92</v>
      </c>
      <c r="H37" s="37"/>
      <c r="I37" s="37">
        <v>2.93</v>
      </c>
      <c r="J37" s="37">
        <v>28.5</v>
      </c>
      <c r="K37" s="37">
        <v>9</v>
      </c>
      <c r="L37" s="37">
        <v>4.55</v>
      </c>
      <c r="M37" s="37">
        <v>4</v>
      </c>
      <c r="N37" s="37">
        <v>0.35</v>
      </c>
      <c r="O37" s="37">
        <v>1.33</v>
      </c>
      <c r="P37" s="37">
        <v>1.24</v>
      </c>
      <c r="Q37" s="37">
        <f t="shared" si="0"/>
        <v>1.011818181818182</v>
      </c>
      <c r="R37" s="37">
        <v>1.75</v>
      </c>
      <c r="S37" s="37">
        <v>0.26</v>
      </c>
      <c r="T37" s="37">
        <v>74</v>
      </c>
      <c r="U37" s="37">
        <v>0.26</v>
      </c>
      <c r="V37" s="37">
        <v>85</v>
      </c>
      <c r="W37" s="37">
        <v>4.842</v>
      </c>
      <c r="X37" s="37">
        <v>1.1</v>
      </c>
      <c r="Y37" s="37">
        <v>1.05</v>
      </c>
      <c r="Z37" s="37">
        <v>1.1</v>
      </c>
      <c r="AA37" s="37">
        <v>1.3</v>
      </c>
      <c r="AB37" s="37">
        <v>2.4</v>
      </c>
      <c r="AC37" s="37">
        <v>0.7</v>
      </c>
      <c r="AD37" s="37">
        <v>1.25</v>
      </c>
      <c r="AE37" s="37">
        <v>2.11</v>
      </c>
      <c r="AF37" s="37">
        <v>0.9</v>
      </c>
      <c r="AG37" s="37">
        <v>0.5</v>
      </c>
      <c r="AH37" s="37">
        <v>0.4</v>
      </c>
      <c r="AI37" s="37">
        <v>0.9</v>
      </c>
      <c r="AJ37" s="37">
        <v>1.3</v>
      </c>
      <c r="AK37" s="37">
        <v>0.95</v>
      </c>
      <c r="AL37" s="37">
        <v>2.25</v>
      </c>
      <c r="AM37" s="37">
        <v>1</v>
      </c>
      <c r="AN37" s="37">
        <v>0.3</v>
      </c>
      <c r="AO37" s="54">
        <v>1.39</v>
      </c>
      <c r="AP37" s="49"/>
      <c r="AQ37" s="49"/>
      <c r="AR37" s="49"/>
      <c r="AS37" s="37">
        <v>0.32</v>
      </c>
    </row>
    <row r="38" spans="1:44" ht="12.75">
      <c r="A38" s="48"/>
      <c r="B38" s="53" t="s">
        <v>453</v>
      </c>
      <c r="C38" s="37">
        <v>10.87</v>
      </c>
      <c r="D38" s="37">
        <v>0</v>
      </c>
      <c r="E38" s="37">
        <v>100</v>
      </c>
      <c r="F38" s="37">
        <v>1</v>
      </c>
      <c r="G38" s="37">
        <v>93</v>
      </c>
      <c r="H38" s="37">
        <v>2.99</v>
      </c>
      <c r="I38" s="37">
        <v>2.485</v>
      </c>
      <c r="J38" s="37">
        <v>86.4</v>
      </c>
      <c r="K38" s="37">
        <v>3.3</v>
      </c>
      <c r="L38" s="37">
        <v>0</v>
      </c>
      <c r="M38" s="37">
        <v>1</v>
      </c>
      <c r="N38" s="37">
        <v>0.33</v>
      </c>
      <c r="O38" s="37">
        <v>0.55</v>
      </c>
      <c r="P38" s="37">
        <v>0.55</v>
      </c>
      <c r="Q38" s="37">
        <f t="shared" si="0"/>
        <v>0.25000000000000006</v>
      </c>
      <c r="R38" s="37">
        <v>0.31</v>
      </c>
      <c r="S38" s="37">
        <v>0.28</v>
      </c>
      <c r="T38" s="37">
        <v>21</v>
      </c>
      <c r="U38" s="37">
        <v>0.71</v>
      </c>
      <c r="V38" s="37">
        <v>54</v>
      </c>
      <c r="W38" s="37">
        <v>0.891</v>
      </c>
      <c r="X38" s="37">
        <v>0.2</v>
      </c>
      <c r="Y38" s="37">
        <v>5.42</v>
      </c>
      <c r="Z38" s="37">
        <v>6.31</v>
      </c>
      <c r="AA38" s="37">
        <v>9.26</v>
      </c>
      <c r="AB38" s="37">
        <v>15.57</v>
      </c>
      <c r="AC38" s="37">
        <v>0.34</v>
      </c>
      <c r="AD38" s="37">
        <v>3.26</v>
      </c>
      <c r="AE38" s="37">
        <v>6.72</v>
      </c>
      <c r="AF38" s="37">
        <v>1.67</v>
      </c>
      <c r="AG38" s="37">
        <v>0.42</v>
      </c>
      <c r="AH38" s="37">
        <v>4</v>
      </c>
      <c r="AI38" s="37">
        <v>4.42</v>
      </c>
      <c r="AJ38" s="37">
        <v>3.26</v>
      </c>
      <c r="AK38" s="37">
        <v>6.31</v>
      </c>
      <c r="AL38" s="37">
        <v>9.57</v>
      </c>
      <c r="AM38" s="37">
        <v>3.43</v>
      </c>
      <c r="AN38" s="37">
        <v>0.5</v>
      </c>
      <c r="AO38" s="54">
        <v>5.57</v>
      </c>
      <c r="AP38" s="49"/>
      <c r="AQ38" s="49"/>
      <c r="AR38" s="49"/>
    </row>
    <row r="39" spans="1:45" ht="12.75">
      <c r="A39" s="48"/>
      <c r="B39" s="53" t="s">
        <v>454</v>
      </c>
      <c r="C39" s="37">
        <v>5.05</v>
      </c>
      <c r="D39" s="37">
        <v>0</v>
      </c>
      <c r="E39" s="37">
        <v>100</v>
      </c>
      <c r="F39" s="37">
        <v>1</v>
      </c>
      <c r="G39" s="37">
        <v>51</v>
      </c>
      <c r="H39" s="37">
        <v>1.91</v>
      </c>
      <c r="I39" s="37">
        <v>1.625</v>
      </c>
      <c r="J39" s="37">
        <v>31.5</v>
      </c>
      <c r="K39" s="37">
        <v>7.8</v>
      </c>
      <c r="L39" s="37">
        <v>0</v>
      </c>
      <c r="M39" s="37">
        <v>0.2</v>
      </c>
      <c r="N39" s="37">
        <v>0.3</v>
      </c>
      <c r="O39" s="37">
        <v>0.76</v>
      </c>
      <c r="P39" s="37">
        <v>0.76</v>
      </c>
      <c r="Q39" s="37">
        <f t="shared" si="0"/>
        <v>0.4872727272727273</v>
      </c>
      <c r="R39" s="37">
        <v>1.74</v>
      </c>
      <c r="S39" s="37">
        <v>2.65</v>
      </c>
      <c r="T39" s="37">
        <v>14</v>
      </c>
      <c r="U39" s="37">
        <v>2.62</v>
      </c>
      <c r="V39" s="37">
        <v>38</v>
      </c>
      <c r="W39" s="37">
        <v>3.519</v>
      </c>
      <c r="X39" s="37">
        <v>169</v>
      </c>
      <c r="Y39" s="37">
        <v>1.61</v>
      </c>
      <c r="Z39" s="37">
        <v>3.41</v>
      </c>
      <c r="AA39" s="37">
        <v>0.83</v>
      </c>
      <c r="AB39" s="37">
        <v>4.24</v>
      </c>
      <c r="AC39" s="37">
        <v>1.56</v>
      </c>
      <c r="AD39" s="37">
        <v>1.06</v>
      </c>
      <c r="AE39" s="37">
        <v>1.86</v>
      </c>
      <c r="AF39" s="37">
        <v>1.73</v>
      </c>
      <c r="AG39" s="37">
        <v>0.5</v>
      </c>
      <c r="AH39" s="37">
        <v>0.3</v>
      </c>
      <c r="AI39" s="37">
        <v>0.8</v>
      </c>
      <c r="AJ39" s="37">
        <v>0.93</v>
      </c>
      <c r="AK39" s="37">
        <v>0.4</v>
      </c>
      <c r="AL39" s="37">
        <v>1.33</v>
      </c>
      <c r="AM39" s="37">
        <v>0.86</v>
      </c>
      <c r="AN39" s="37">
        <v>0.31</v>
      </c>
      <c r="AO39" s="54">
        <v>1.16</v>
      </c>
      <c r="AP39" s="49"/>
      <c r="AQ39" s="49"/>
      <c r="AR39" s="49"/>
      <c r="AS39" s="37">
        <v>0.48</v>
      </c>
    </row>
    <row r="40" spans="1:45" ht="12.75">
      <c r="A40" s="48"/>
      <c r="B40" s="53" t="s">
        <v>83</v>
      </c>
      <c r="C40" s="37">
        <v>7.85</v>
      </c>
      <c r="D40" s="37">
        <v>0</v>
      </c>
      <c r="E40" s="37">
        <v>100</v>
      </c>
      <c r="F40" s="37">
        <v>1</v>
      </c>
      <c r="G40" s="37">
        <v>91</v>
      </c>
      <c r="H40" s="37">
        <v>2.8</v>
      </c>
      <c r="I40" s="37">
        <v>2.14</v>
      </c>
      <c r="J40" s="37">
        <v>88</v>
      </c>
      <c r="K40" s="37">
        <v>0</v>
      </c>
      <c r="L40" s="37">
        <v>0</v>
      </c>
      <c r="M40" s="37">
        <v>0.5</v>
      </c>
      <c r="N40" s="37">
        <v>0</v>
      </c>
      <c r="O40" s="37">
        <v>0</v>
      </c>
      <c r="P40" s="37">
        <v>0</v>
      </c>
      <c r="Q40" s="37">
        <f t="shared" si="0"/>
        <v>0</v>
      </c>
      <c r="R40" s="37">
        <v>0</v>
      </c>
      <c r="S40" s="37">
        <v>0</v>
      </c>
      <c r="T40" s="37">
        <v>0</v>
      </c>
      <c r="U40" s="37">
        <v>0</v>
      </c>
      <c r="V40" s="37">
        <v>0</v>
      </c>
      <c r="W40" s="37">
        <v>0</v>
      </c>
      <c r="X40" s="37">
        <v>0</v>
      </c>
      <c r="Y40" s="37">
        <v>7.4</v>
      </c>
      <c r="Z40" s="37">
        <v>20</v>
      </c>
      <c r="AA40" s="37">
        <v>2.8</v>
      </c>
      <c r="AB40" s="37">
        <v>22.8</v>
      </c>
      <c r="AC40" s="37">
        <v>0.85</v>
      </c>
      <c r="AD40" s="37">
        <v>1.4</v>
      </c>
      <c r="AE40" s="37">
        <v>3.1</v>
      </c>
      <c r="AF40" s="37">
        <v>3.7</v>
      </c>
      <c r="AG40" s="37">
        <v>0.68</v>
      </c>
      <c r="AH40" s="37">
        <v>0.09</v>
      </c>
      <c r="AI40" s="37">
        <v>0.77</v>
      </c>
      <c r="AJ40" s="37">
        <v>1.7</v>
      </c>
      <c r="AK40" s="37">
        <v>0.26</v>
      </c>
      <c r="AL40" s="37">
        <v>1.96</v>
      </c>
      <c r="AM40" s="37">
        <v>1.3</v>
      </c>
      <c r="AN40" s="37">
        <v>0.09</v>
      </c>
      <c r="AO40" s="54">
        <v>1.8</v>
      </c>
      <c r="AP40" s="49"/>
      <c r="AQ40" s="49"/>
      <c r="AR40" s="49"/>
      <c r="AS40" s="37">
        <v>0.37</v>
      </c>
    </row>
    <row r="41" spans="1:45" ht="12.75">
      <c r="A41" s="48"/>
      <c r="B41" s="53" t="s">
        <v>59</v>
      </c>
      <c r="C41" s="37">
        <v>20</v>
      </c>
      <c r="D41" s="37">
        <v>0</v>
      </c>
      <c r="E41" s="37">
        <v>100</v>
      </c>
      <c r="F41" s="37">
        <v>1</v>
      </c>
      <c r="G41" s="37">
        <v>100</v>
      </c>
      <c r="H41" s="37">
        <v>3.36</v>
      </c>
      <c r="I41" s="37">
        <v>3.26</v>
      </c>
      <c r="J41" s="37">
        <v>0</v>
      </c>
      <c r="K41" s="37">
        <v>0</v>
      </c>
      <c r="L41" s="37">
        <v>0</v>
      </c>
      <c r="M41" s="37">
        <v>0</v>
      </c>
      <c r="N41" s="37">
        <v>0</v>
      </c>
      <c r="O41" s="37">
        <v>0</v>
      </c>
      <c r="P41" s="37">
        <v>0</v>
      </c>
      <c r="Q41" s="37">
        <f t="shared" si="0"/>
        <v>0</v>
      </c>
      <c r="R41" s="37">
        <v>0</v>
      </c>
      <c r="S41" s="37">
        <v>0</v>
      </c>
      <c r="T41" s="37">
        <v>0</v>
      </c>
      <c r="U41" s="37">
        <v>0</v>
      </c>
      <c r="V41" s="37">
        <v>0</v>
      </c>
      <c r="W41" s="37">
        <v>0</v>
      </c>
      <c r="X41" s="37">
        <v>0</v>
      </c>
      <c r="Y41" s="37">
        <v>0</v>
      </c>
      <c r="Z41" s="37">
        <v>0</v>
      </c>
      <c r="AA41" s="37">
        <v>0</v>
      </c>
      <c r="AB41" s="37">
        <v>0</v>
      </c>
      <c r="AC41" s="37">
        <v>0</v>
      </c>
      <c r="AD41" s="37">
        <v>0</v>
      </c>
      <c r="AE41" s="37">
        <v>0</v>
      </c>
      <c r="AF41" s="37">
        <v>0</v>
      </c>
      <c r="AG41" s="37">
        <v>0</v>
      </c>
      <c r="AH41" s="37">
        <v>0</v>
      </c>
      <c r="AI41" s="37">
        <v>0</v>
      </c>
      <c r="AJ41" s="37">
        <v>0</v>
      </c>
      <c r="AK41" s="37">
        <v>0</v>
      </c>
      <c r="AL41" s="37">
        <v>0</v>
      </c>
      <c r="AM41" s="37">
        <v>0</v>
      </c>
      <c r="AN41" s="37">
        <v>0</v>
      </c>
      <c r="AO41" s="54">
        <v>0</v>
      </c>
      <c r="AP41" s="49"/>
      <c r="AQ41" s="49"/>
      <c r="AR41" s="49"/>
      <c r="AS41" s="37">
        <v>0.11</v>
      </c>
    </row>
    <row r="42" spans="1:45" ht="12.75">
      <c r="A42" s="48"/>
      <c r="B42" s="53" t="s">
        <v>455</v>
      </c>
      <c r="C42" s="37">
        <v>10.39</v>
      </c>
      <c r="D42" s="37">
        <v>0</v>
      </c>
      <c r="E42" s="37">
        <v>100</v>
      </c>
      <c r="F42" s="37">
        <v>1</v>
      </c>
      <c r="G42" s="37">
        <v>90</v>
      </c>
      <c r="H42" s="37">
        <v>4.225</v>
      </c>
      <c r="I42" s="37">
        <v>3.83</v>
      </c>
      <c r="J42" s="37">
        <v>62</v>
      </c>
      <c r="K42" s="37">
        <v>2.5</v>
      </c>
      <c r="L42" s="37">
        <v>0</v>
      </c>
      <c r="M42" s="37">
        <v>1.3</v>
      </c>
      <c r="N42" s="37">
        <v>0</v>
      </c>
      <c r="O42" s="37">
        <v>0.5</v>
      </c>
      <c r="P42" s="37">
        <v>0.19</v>
      </c>
      <c r="Q42" s="37">
        <f t="shared" si="0"/>
        <v>0.5</v>
      </c>
      <c r="R42" s="37">
        <v>0.35</v>
      </c>
      <c r="S42" s="37">
        <v>0.05</v>
      </c>
      <c r="T42" s="37">
        <v>4</v>
      </c>
      <c r="U42" s="37">
        <v>0.02</v>
      </c>
      <c r="V42" s="37">
        <v>33</v>
      </c>
      <c r="W42" s="37">
        <v>0.33</v>
      </c>
      <c r="X42" s="37">
        <v>0.2</v>
      </c>
      <c r="Y42" s="37">
        <v>1.93</v>
      </c>
      <c r="Z42" s="37">
        <v>1.64</v>
      </c>
      <c r="AA42" s="37">
        <v>3.07</v>
      </c>
      <c r="AB42" s="37">
        <v>4.71</v>
      </c>
      <c r="AC42" s="37">
        <v>1.22</v>
      </c>
      <c r="AD42" s="37">
        <v>2.29</v>
      </c>
      <c r="AE42" s="37">
        <v>10.11</v>
      </c>
      <c r="AF42" s="37">
        <v>1</v>
      </c>
      <c r="AG42" s="37">
        <v>1.91</v>
      </c>
      <c r="AH42" s="37">
        <v>1.11</v>
      </c>
      <c r="AI42" s="37">
        <v>3.02</v>
      </c>
      <c r="AJ42" s="37">
        <v>3.77</v>
      </c>
      <c r="AK42" s="37">
        <v>2.94</v>
      </c>
      <c r="AL42" s="37">
        <v>6.71</v>
      </c>
      <c r="AM42" s="37">
        <v>1.97</v>
      </c>
      <c r="AN42" s="37">
        <v>0.25</v>
      </c>
      <c r="AO42" s="54">
        <v>2.74</v>
      </c>
      <c r="AP42" s="49"/>
      <c r="AQ42" s="49"/>
      <c r="AR42" s="49"/>
      <c r="AS42" s="37">
        <v>0.11</v>
      </c>
    </row>
    <row r="43" spans="1:45" ht="12.75">
      <c r="A43" s="48"/>
      <c r="B43" s="53" t="s">
        <v>456</v>
      </c>
      <c r="C43" s="37">
        <v>8.97</v>
      </c>
      <c r="D43" s="37">
        <v>0</v>
      </c>
      <c r="E43" s="37">
        <v>100</v>
      </c>
      <c r="F43" s="37">
        <v>1</v>
      </c>
      <c r="G43" s="37">
        <v>90</v>
      </c>
      <c r="H43" s="37">
        <v>4.14</v>
      </c>
      <c r="I43" s="37">
        <v>3.69</v>
      </c>
      <c r="J43" s="37">
        <v>37</v>
      </c>
      <c r="K43" s="37">
        <v>18</v>
      </c>
      <c r="L43" s="37">
        <v>8.46</v>
      </c>
      <c r="M43" s="37">
        <v>5.5</v>
      </c>
      <c r="N43" s="37">
        <v>0.25</v>
      </c>
      <c r="O43" s="37">
        <v>0.58</v>
      </c>
      <c r="P43" s="37">
        <v>0.174</v>
      </c>
      <c r="Q43" s="37">
        <f t="shared" si="0"/>
        <v>0.35272727272727267</v>
      </c>
      <c r="R43" s="37">
        <v>1.61</v>
      </c>
      <c r="S43" s="37">
        <v>0.03</v>
      </c>
      <c r="T43" s="37">
        <v>30</v>
      </c>
      <c r="U43" s="37">
        <v>0.03</v>
      </c>
      <c r="V43" s="37">
        <v>16</v>
      </c>
      <c r="W43" s="37">
        <v>2.86</v>
      </c>
      <c r="X43" s="37">
        <v>4.2</v>
      </c>
      <c r="Y43" s="37">
        <v>2.8</v>
      </c>
      <c r="Z43" s="37">
        <v>2</v>
      </c>
      <c r="AA43" s="37">
        <v>2.17</v>
      </c>
      <c r="AB43" s="37">
        <v>4.17</v>
      </c>
      <c r="AC43" s="37">
        <v>0.89</v>
      </c>
      <c r="AD43" s="37">
        <v>2</v>
      </c>
      <c r="AE43" s="37">
        <v>2.8</v>
      </c>
      <c r="AF43" s="37">
        <v>2.4</v>
      </c>
      <c r="AG43" s="37">
        <v>0.51</v>
      </c>
      <c r="AH43" s="37">
        <v>0.64</v>
      </c>
      <c r="AI43" s="37">
        <v>1.15</v>
      </c>
      <c r="AJ43" s="37">
        <v>1.8</v>
      </c>
      <c r="AK43" s="37">
        <v>1.2</v>
      </c>
      <c r="AL43" s="37">
        <v>3</v>
      </c>
      <c r="AM43" s="37">
        <v>1.5</v>
      </c>
      <c r="AN43" s="37">
        <v>0.55</v>
      </c>
      <c r="AO43" s="54">
        <v>1.8</v>
      </c>
      <c r="AP43" s="49"/>
      <c r="AQ43" s="49"/>
      <c r="AR43" s="49"/>
      <c r="AS43" s="37">
        <v>0.34</v>
      </c>
    </row>
    <row r="44" spans="1:45" ht="12.75">
      <c r="A44" s="48"/>
      <c r="B44" s="53" t="s">
        <v>457</v>
      </c>
      <c r="C44" s="37">
        <v>50</v>
      </c>
      <c r="D44" s="37">
        <v>0</v>
      </c>
      <c r="E44" s="37">
        <v>100</v>
      </c>
      <c r="F44" s="37">
        <v>1</v>
      </c>
      <c r="G44" s="37">
        <v>93</v>
      </c>
      <c r="H44" s="37">
        <v>4.15</v>
      </c>
      <c r="I44" s="37">
        <v>3.56</v>
      </c>
      <c r="J44" s="37">
        <v>84.1</v>
      </c>
      <c r="K44" s="37">
        <v>0.4</v>
      </c>
      <c r="L44" s="37">
        <v>0</v>
      </c>
      <c r="M44" s="37">
        <v>0.2</v>
      </c>
      <c r="N44" s="37">
        <v>0.02</v>
      </c>
      <c r="O44" s="37">
        <v>0.8</v>
      </c>
      <c r="P44" s="37">
        <v>0.32</v>
      </c>
      <c r="Q44" s="37">
        <f t="shared" si="0"/>
        <v>0.7818181818181819</v>
      </c>
      <c r="R44" s="37">
        <v>0.18</v>
      </c>
      <c r="S44" s="37">
        <v>0.02</v>
      </c>
      <c r="T44" s="37">
        <v>1</v>
      </c>
      <c r="U44" s="37">
        <v>0.07</v>
      </c>
      <c r="V44" s="37">
        <v>23</v>
      </c>
      <c r="W44" s="37">
        <v>0.002</v>
      </c>
      <c r="X44" s="37">
        <v>2.5</v>
      </c>
      <c r="Y44" s="37">
        <v>6.7</v>
      </c>
      <c r="Z44" s="37">
        <v>3.3</v>
      </c>
      <c r="AA44" s="37">
        <v>5.3</v>
      </c>
      <c r="AB44" s="37">
        <v>8.6</v>
      </c>
      <c r="AC44" s="37">
        <v>2.1</v>
      </c>
      <c r="AD44" s="37">
        <v>4.6</v>
      </c>
      <c r="AE44" s="37">
        <v>6.6</v>
      </c>
      <c r="AF44" s="37">
        <v>5.5</v>
      </c>
      <c r="AG44" s="37">
        <v>0.81</v>
      </c>
      <c r="AH44" s="37">
        <v>0.49</v>
      </c>
      <c r="AI44" s="37">
        <v>1.3</v>
      </c>
      <c r="AJ44" s="37">
        <v>4.3</v>
      </c>
      <c r="AK44" s="37">
        <v>3.1</v>
      </c>
      <c r="AL44" s="37">
        <v>7.4</v>
      </c>
      <c r="AM44" s="37">
        <v>3.3</v>
      </c>
      <c r="AN44" s="37">
        <v>0.81</v>
      </c>
      <c r="AO44" s="54">
        <v>4.4</v>
      </c>
      <c r="AP44" s="49"/>
      <c r="AQ44" s="49"/>
      <c r="AR44" s="49"/>
      <c r="AS44" s="37">
        <v>1.05</v>
      </c>
    </row>
    <row r="45" spans="1:45" ht="12.75">
      <c r="A45" s="48"/>
      <c r="B45" s="53" t="s">
        <v>86</v>
      </c>
      <c r="C45" s="37">
        <v>1.525</v>
      </c>
      <c r="D45" s="37">
        <v>0</v>
      </c>
      <c r="E45" s="37">
        <v>100</v>
      </c>
      <c r="F45" s="37">
        <v>1</v>
      </c>
      <c r="G45" s="37">
        <v>0</v>
      </c>
      <c r="H45" s="37">
        <v>0</v>
      </c>
      <c r="I45" s="37">
        <v>0</v>
      </c>
      <c r="J45" s="37">
        <v>0</v>
      </c>
      <c r="K45" s="37">
        <v>0</v>
      </c>
      <c r="L45" s="37">
        <v>0</v>
      </c>
      <c r="M45" s="37">
        <v>0</v>
      </c>
      <c r="N45" s="37">
        <v>38</v>
      </c>
      <c r="O45" s="37">
        <v>0</v>
      </c>
      <c r="P45" s="37">
        <v>0</v>
      </c>
      <c r="Q45" s="37">
        <f t="shared" si="0"/>
        <v>-34.54545454545455</v>
      </c>
      <c r="R45" s="37">
        <v>0.1</v>
      </c>
      <c r="S45" s="37">
        <v>0.03</v>
      </c>
      <c r="T45" s="37">
        <v>0</v>
      </c>
      <c r="U45" s="37">
        <v>0.05</v>
      </c>
      <c r="V45" s="37">
        <v>0</v>
      </c>
      <c r="W45" s="37">
        <v>0</v>
      </c>
      <c r="X45" s="37">
        <v>0</v>
      </c>
      <c r="Y45" s="37">
        <v>0</v>
      </c>
      <c r="Z45" s="37">
        <v>0</v>
      </c>
      <c r="AA45" s="37">
        <v>0</v>
      </c>
      <c r="AB45" s="37">
        <v>0</v>
      </c>
      <c r="AC45" s="37">
        <v>0</v>
      </c>
      <c r="AD45" s="37">
        <v>0</v>
      </c>
      <c r="AE45" s="37">
        <v>0</v>
      </c>
      <c r="AF45" s="37">
        <v>0</v>
      </c>
      <c r="AG45" s="37">
        <v>0</v>
      </c>
      <c r="AH45" s="37">
        <v>0</v>
      </c>
      <c r="AI45" s="37">
        <v>0</v>
      </c>
      <c r="AJ45" s="37">
        <v>0</v>
      </c>
      <c r="AK45" s="37">
        <v>0</v>
      </c>
      <c r="AL45" s="37">
        <v>0</v>
      </c>
      <c r="AM45" s="37">
        <v>0</v>
      </c>
      <c r="AN45" s="37">
        <v>0</v>
      </c>
      <c r="AO45" s="54">
        <v>0</v>
      </c>
      <c r="AP45" s="49"/>
      <c r="AQ45" s="49"/>
      <c r="AR45" s="49"/>
      <c r="AS45" s="37">
        <v>0</v>
      </c>
    </row>
    <row r="46" spans="1:45" ht="12.75">
      <c r="A46" s="48"/>
      <c r="B46" s="53" t="s">
        <v>172</v>
      </c>
      <c r="C46" s="37">
        <v>110</v>
      </c>
      <c r="D46" s="37">
        <v>0</v>
      </c>
      <c r="E46" s="37">
        <v>100</v>
      </c>
      <c r="F46" s="37">
        <v>1</v>
      </c>
      <c r="G46" s="37">
        <v>0</v>
      </c>
      <c r="H46" s="37"/>
      <c r="I46" s="37">
        <v>3.607</v>
      </c>
      <c r="J46" s="37">
        <v>94.4</v>
      </c>
      <c r="K46" s="37">
        <v>0</v>
      </c>
      <c r="L46" s="37">
        <v>0</v>
      </c>
      <c r="M46" s="37">
        <v>0</v>
      </c>
      <c r="N46" s="37">
        <v>0</v>
      </c>
      <c r="O46" s="37">
        <v>0</v>
      </c>
      <c r="P46" s="37">
        <v>0</v>
      </c>
      <c r="Q46" s="37">
        <f t="shared" si="0"/>
        <v>0</v>
      </c>
      <c r="R46" s="37">
        <v>0</v>
      </c>
      <c r="S46" s="37">
        <v>19.43</v>
      </c>
      <c r="T46" s="37">
        <v>0</v>
      </c>
      <c r="U46" s="37">
        <v>0</v>
      </c>
      <c r="V46" s="37">
        <v>0</v>
      </c>
      <c r="W46" s="37">
        <v>0</v>
      </c>
      <c r="X46" s="37">
        <v>0</v>
      </c>
      <c r="Y46" s="37">
        <v>0</v>
      </c>
      <c r="Z46" s="37">
        <v>0</v>
      </c>
      <c r="AA46" s="37">
        <v>0</v>
      </c>
      <c r="AB46" s="37">
        <v>0</v>
      </c>
      <c r="AC46" s="37">
        <v>0</v>
      </c>
      <c r="AD46" s="37">
        <v>0</v>
      </c>
      <c r="AE46" s="37">
        <v>0</v>
      </c>
      <c r="AF46" s="37">
        <v>74.42</v>
      </c>
      <c r="AG46" s="37">
        <v>0</v>
      </c>
      <c r="AH46" s="37">
        <v>0</v>
      </c>
      <c r="AI46" s="37">
        <v>0</v>
      </c>
      <c r="AJ46" s="37">
        <v>0</v>
      </c>
      <c r="AK46" s="37">
        <v>0</v>
      </c>
      <c r="AL46" s="37">
        <v>0</v>
      </c>
      <c r="AM46" s="37">
        <v>0</v>
      </c>
      <c r="AN46" s="37">
        <v>0</v>
      </c>
      <c r="AO46" s="54">
        <v>0</v>
      </c>
      <c r="AP46" s="49"/>
      <c r="AQ46" s="49"/>
      <c r="AR46" s="49"/>
      <c r="AS46" s="37">
        <v>0</v>
      </c>
    </row>
    <row r="47" spans="1:45" ht="12.75">
      <c r="A47" s="48"/>
      <c r="B47" s="53" t="s">
        <v>458</v>
      </c>
      <c r="C47" s="37">
        <v>200</v>
      </c>
      <c r="D47" s="37">
        <v>0</v>
      </c>
      <c r="E47" s="37">
        <v>100</v>
      </c>
      <c r="F47" s="37">
        <v>1</v>
      </c>
      <c r="G47" s="37">
        <v>0</v>
      </c>
      <c r="H47" s="37"/>
      <c r="I47" s="37">
        <v>6.3</v>
      </c>
      <c r="J47" s="37">
        <v>84.9</v>
      </c>
      <c r="K47" s="37">
        <v>0</v>
      </c>
      <c r="L47" s="37">
        <v>0</v>
      </c>
      <c r="M47" s="37">
        <v>0</v>
      </c>
      <c r="N47" s="37">
        <v>0</v>
      </c>
      <c r="O47" s="37">
        <v>0</v>
      </c>
      <c r="P47" s="37">
        <v>0</v>
      </c>
      <c r="Q47" s="1">
        <v>0</v>
      </c>
      <c r="R47" s="37">
        <v>0</v>
      </c>
      <c r="S47" s="37">
        <v>0</v>
      </c>
      <c r="T47" s="37">
        <v>0</v>
      </c>
      <c r="U47" s="37">
        <v>0</v>
      </c>
      <c r="V47" s="37">
        <v>0</v>
      </c>
      <c r="W47" s="37">
        <v>0</v>
      </c>
      <c r="X47" s="37">
        <v>0</v>
      </c>
      <c r="Y47" s="37">
        <v>0</v>
      </c>
      <c r="Z47" s="37">
        <v>0</v>
      </c>
      <c r="AA47" s="37">
        <v>0</v>
      </c>
      <c r="AB47" s="37">
        <v>0</v>
      </c>
      <c r="AC47" s="37">
        <v>0</v>
      </c>
      <c r="AD47" s="37">
        <v>0</v>
      </c>
      <c r="AE47" s="37">
        <v>0</v>
      </c>
      <c r="AF47" s="37">
        <v>0</v>
      </c>
      <c r="AG47" s="37">
        <v>0</v>
      </c>
      <c r="AH47" s="37">
        <v>0</v>
      </c>
      <c r="AI47" s="37">
        <v>0</v>
      </c>
      <c r="AJ47" s="37">
        <v>0</v>
      </c>
      <c r="AK47" s="37">
        <v>0</v>
      </c>
      <c r="AL47" s="37">
        <v>0</v>
      </c>
      <c r="AM47" s="37">
        <v>0</v>
      </c>
      <c r="AN47" s="37">
        <v>98.5</v>
      </c>
      <c r="AO47" s="54">
        <v>0</v>
      </c>
      <c r="AP47" s="49"/>
      <c r="AQ47" s="49"/>
      <c r="AR47" s="49"/>
      <c r="AS47" s="37">
        <v>0</v>
      </c>
    </row>
    <row r="48" spans="1:45" ht="12.75">
      <c r="A48" s="48"/>
      <c r="B48" s="53" t="s">
        <v>459</v>
      </c>
      <c r="C48" s="37">
        <v>9.36</v>
      </c>
      <c r="D48" s="37">
        <v>0</v>
      </c>
      <c r="E48" s="37">
        <v>100</v>
      </c>
      <c r="F48" s="37">
        <v>1</v>
      </c>
      <c r="G48" s="37">
        <v>92</v>
      </c>
      <c r="H48" s="37">
        <v>2.695</v>
      </c>
      <c r="I48" s="37">
        <v>2.595</v>
      </c>
      <c r="J48" s="37">
        <v>54.4</v>
      </c>
      <c r="K48" s="37">
        <v>7.1</v>
      </c>
      <c r="L48" s="37">
        <v>0.28</v>
      </c>
      <c r="M48" s="37">
        <v>8.7</v>
      </c>
      <c r="N48" s="37">
        <v>8.27</v>
      </c>
      <c r="O48" s="37">
        <v>4.1</v>
      </c>
      <c r="P48" s="37">
        <v>4.1</v>
      </c>
      <c r="Q48" s="37">
        <f aca="true" t="shared" si="1" ref="Q48:Q87">O48-(1/Q$3*N48)</f>
        <v>-3.418181818181818</v>
      </c>
      <c r="R48" s="37">
        <v>0.6</v>
      </c>
      <c r="S48" s="37">
        <v>0.91</v>
      </c>
      <c r="T48" s="37">
        <v>10</v>
      </c>
      <c r="U48" s="37">
        <v>1.15</v>
      </c>
      <c r="V48" s="37">
        <v>103</v>
      </c>
      <c r="W48" s="37">
        <v>2.077</v>
      </c>
      <c r="X48" s="37">
        <v>0.3</v>
      </c>
      <c r="Y48" s="37">
        <v>3.73</v>
      </c>
      <c r="Z48" s="37">
        <v>6.3</v>
      </c>
      <c r="AA48" s="37">
        <v>1.6</v>
      </c>
      <c r="AB48" s="37">
        <v>7.9</v>
      </c>
      <c r="AC48" s="37">
        <v>1.3</v>
      </c>
      <c r="AD48" s="37">
        <v>1.6</v>
      </c>
      <c r="AE48" s="37">
        <v>3.32</v>
      </c>
      <c r="AF48" s="37">
        <v>3</v>
      </c>
      <c r="AG48" s="37">
        <v>0.75</v>
      </c>
      <c r="AH48" s="37">
        <v>0.66</v>
      </c>
      <c r="AI48" s="37">
        <v>1.41</v>
      </c>
      <c r="AJ48" s="37">
        <v>1.7</v>
      </c>
      <c r="AK48" s="37">
        <v>0.84</v>
      </c>
      <c r="AL48" s="37">
        <v>2.54</v>
      </c>
      <c r="AM48" s="37">
        <v>1.74</v>
      </c>
      <c r="AN48" s="37">
        <v>0.36</v>
      </c>
      <c r="AO48" s="54">
        <v>2.3</v>
      </c>
      <c r="AP48" s="49"/>
      <c r="AQ48" s="49"/>
      <c r="AR48" s="49"/>
      <c r="AS48" s="37">
        <v>0</v>
      </c>
    </row>
    <row r="49" spans="1:45" ht="12.75">
      <c r="A49" s="48"/>
      <c r="B49" s="53" t="s">
        <v>460</v>
      </c>
      <c r="C49" s="37">
        <v>9</v>
      </c>
      <c r="D49" s="37">
        <v>0</v>
      </c>
      <c r="E49" s="37">
        <v>100</v>
      </c>
      <c r="F49" s="37">
        <v>1</v>
      </c>
      <c r="G49" s="37">
        <v>93</v>
      </c>
      <c r="H49" s="37">
        <v>2.44</v>
      </c>
      <c r="I49" s="37">
        <v>2.225</v>
      </c>
      <c r="J49" s="37">
        <v>50.4</v>
      </c>
      <c r="K49" s="37">
        <v>8.6</v>
      </c>
      <c r="L49" s="37">
        <v>0.36</v>
      </c>
      <c r="M49" s="37">
        <v>2.8</v>
      </c>
      <c r="N49" s="37">
        <v>10.3</v>
      </c>
      <c r="O49" s="37">
        <v>5.1</v>
      </c>
      <c r="P49" s="37">
        <v>5.1</v>
      </c>
      <c r="Q49" s="37">
        <f t="shared" si="1"/>
        <v>-4.263636363636364</v>
      </c>
      <c r="R49" s="37">
        <v>1.02</v>
      </c>
      <c r="S49" s="37">
        <v>0.74</v>
      </c>
      <c r="T49" s="37">
        <v>14</v>
      </c>
      <c r="U49" s="37">
        <v>0.72</v>
      </c>
      <c r="V49" s="37">
        <v>93</v>
      </c>
      <c r="W49" s="37">
        <v>1.996</v>
      </c>
      <c r="X49" s="37">
        <v>0.3</v>
      </c>
      <c r="Y49" s="37">
        <v>3.62</v>
      </c>
      <c r="Z49" s="37">
        <v>6.79</v>
      </c>
      <c r="AA49" s="37">
        <v>1.85</v>
      </c>
      <c r="AB49" s="37">
        <v>8.64</v>
      </c>
      <c r="AC49" s="37">
        <v>0.9</v>
      </c>
      <c r="AD49" s="37">
        <v>1.4</v>
      </c>
      <c r="AE49" s="37">
        <v>2.8</v>
      </c>
      <c r="AF49" s="37">
        <v>2.6</v>
      </c>
      <c r="AG49" s="37">
        <v>0.65</v>
      </c>
      <c r="AH49" s="37">
        <v>0.25</v>
      </c>
      <c r="AI49" s="37">
        <v>0.9</v>
      </c>
      <c r="AJ49" s="37">
        <v>1.5</v>
      </c>
      <c r="AK49" s="37">
        <v>0.76</v>
      </c>
      <c r="AL49" s="37">
        <v>2.26</v>
      </c>
      <c r="AM49" s="37">
        <v>1.5</v>
      </c>
      <c r="AN49" s="37">
        <v>0.28</v>
      </c>
      <c r="AO49" s="54">
        <v>2</v>
      </c>
      <c r="AP49" s="49"/>
      <c r="AQ49" s="49"/>
      <c r="AR49" s="49"/>
      <c r="AS49" s="37">
        <v>0</v>
      </c>
    </row>
    <row r="50" spans="1:45" ht="12.75">
      <c r="A50" s="48"/>
      <c r="B50" s="53" t="s">
        <v>461</v>
      </c>
      <c r="C50" s="37">
        <v>19.5</v>
      </c>
      <c r="D50" s="37">
        <v>0</v>
      </c>
      <c r="E50" s="37">
        <v>100</v>
      </c>
      <c r="F50" s="37">
        <v>1</v>
      </c>
      <c r="G50" s="37">
        <v>92</v>
      </c>
      <c r="H50" s="37">
        <v>3.77</v>
      </c>
      <c r="I50" s="37">
        <v>3.36</v>
      </c>
      <c r="J50" s="37">
        <v>62.3</v>
      </c>
      <c r="K50" s="37">
        <v>9.4</v>
      </c>
      <c r="L50" s="37">
        <v>0.12</v>
      </c>
      <c r="M50" s="37">
        <v>0.7</v>
      </c>
      <c r="N50" s="37">
        <v>5.11</v>
      </c>
      <c r="O50" s="37">
        <v>2.88</v>
      </c>
      <c r="P50" s="37">
        <v>2.88</v>
      </c>
      <c r="Q50" s="37">
        <f t="shared" si="1"/>
        <v>-1.7654545454545456</v>
      </c>
      <c r="R50" s="37">
        <v>0.77</v>
      </c>
      <c r="S50" s="37">
        <v>0.6</v>
      </c>
      <c r="T50" s="37">
        <v>33</v>
      </c>
      <c r="U50" s="37">
        <v>0.41</v>
      </c>
      <c r="V50" s="37">
        <v>147</v>
      </c>
      <c r="W50" s="37">
        <v>3.056</v>
      </c>
      <c r="X50" s="37">
        <v>0.6</v>
      </c>
      <c r="Y50" s="37">
        <v>3.79</v>
      </c>
      <c r="Z50" s="37">
        <v>4.19</v>
      </c>
      <c r="AA50" s="37">
        <v>2.25</v>
      </c>
      <c r="AB50" s="37">
        <v>6.44</v>
      </c>
      <c r="AC50" s="37">
        <v>1.46</v>
      </c>
      <c r="AD50" s="37">
        <v>2.85</v>
      </c>
      <c r="AE50" s="37">
        <v>4.5</v>
      </c>
      <c r="AF50" s="37">
        <v>4.83</v>
      </c>
      <c r="AG50" s="37">
        <v>1.78</v>
      </c>
      <c r="AH50" s="37">
        <v>0.56</v>
      </c>
      <c r="AI50" s="37">
        <v>2.34</v>
      </c>
      <c r="AJ50" s="37">
        <v>2.48</v>
      </c>
      <c r="AK50" s="37">
        <v>1.98</v>
      </c>
      <c r="AL50" s="37">
        <v>4.46</v>
      </c>
      <c r="AM50" s="37">
        <v>2.5</v>
      </c>
      <c r="AN50" s="37">
        <v>0.68</v>
      </c>
      <c r="AO50" s="54">
        <v>3.23</v>
      </c>
      <c r="AP50" s="49"/>
      <c r="AQ50" s="49"/>
      <c r="AR50" s="49"/>
      <c r="AS50" s="37">
        <v>0</v>
      </c>
    </row>
    <row r="51" spans="1:45" ht="12.75">
      <c r="A51" s="48"/>
      <c r="B51" s="53" t="s">
        <v>462</v>
      </c>
      <c r="C51" s="37">
        <v>88</v>
      </c>
      <c r="D51" s="37">
        <v>0</v>
      </c>
      <c r="E51" s="37">
        <v>100</v>
      </c>
      <c r="F51" s="37">
        <v>1</v>
      </c>
      <c r="G51" s="37">
        <v>0</v>
      </c>
      <c r="H51" s="37"/>
      <c r="I51" s="37">
        <v>3.17</v>
      </c>
      <c r="J51" s="37">
        <v>0</v>
      </c>
      <c r="K51" s="37">
        <v>0</v>
      </c>
      <c r="L51" s="37">
        <v>0</v>
      </c>
      <c r="M51" s="37">
        <v>0</v>
      </c>
      <c r="N51" s="37">
        <v>0</v>
      </c>
      <c r="O51" s="37">
        <v>0</v>
      </c>
      <c r="P51" s="37">
        <v>0</v>
      </c>
      <c r="Q51" s="37">
        <f t="shared" si="1"/>
        <v>0</v>
      </c>
      <c r="R51" s="37">
        <v>0</v>
      </c>
      <c r="S51" s="37">
        <v>0</v>
      </c>
      <c r="T51" s="37">
        <v>0</v>
      </c>
      <c r="U51" s="37">
        <v>0</v>
      </c>
      <c r="V51" s="37">
        <v>0</v>
      </c>
      <c r="W51" s="37">
        <v>0</v>
      </c>
      <c r="X51" s="37">
        <v>0</v>
      </c>
      <c r="Y51" s="37">
        <v>0</v>
      </c>
      <c r="Z51" s="37">
        <v>0</v>
      </c>
      <c r="AA51" s="37">
        <v>0</v>
      </c>
      <c r="AB51" s="37">
        <v>0</v>
      </c>
      <c r="AC51" s="37">
        <v>0</v>
      </c>
      <c r="AD51" s="37">
        <v>0</v>
      </c>
      <c r="AE51" s="37">
        <v>0</v>
      </c>
      <c r="AF51" s="37">
        <v>0</v>
      </c>
      <c r="AG51" s="37">
        <v>86.24</v>
      </c>
      <c r="AH51" s="37">
        <v>0</v>
      </c>
      <c r="AI51" s="37">
        <v>86.24</v>
      </c>
      <c r="AJ51" s="37">
        <v>0</v>
      </c>
      <c r="AK51" s="37">
        <v>0</v>
      </c>
      <c r="AL51" s="37">
        <v>0</v>
      </c>
      <c r="AM51" s="37">
        <v>0</v>
      </c>
      <c r="AN51" s="37">
        <v>0</v>
      </c>
      <c r="AO51" s="54">
        <v>0</v>
      </c>
      <c r="AP51" s="49"/>
      <c r="AQ51" s="49"/>
      <c r="AR51" s="49"/>
      <c r="AS51" s="37">
        <v>0</v>
      </c>
    </row>
    <row r="52" spans="1:45" ht="12.75">
      <c r="A52" s="48"/>
      <c r="B52" s="53" t="s">
        <v>103</v>
      </c>
      <c r="C52" s="37">
        <v>6.16</v>
      </c>
      <c r="D52" s="37">
        <v>0</v>
      </c>
      <c r="E52" s="37">
        <v>100</v>
      </c>
      <c r="F52" s="37">
        <v>1</v>
      </c>
      <c r="G52" s="37">
        <v>88</v>
      </c>
      <c r="H52" s="37">
        <v>3.02</v>
      </c>
      <c r="I52" s="37">
        <v>2.95</v>
      </c>
      <c r="J52" s="37">
        <v>11</v>
      </c>
      <c r="K52" s="37">
        <v>2.1</v>
      </c>
      <c r="L52" s="37">
        <v>0.82</v>
      </c>
      <c r="M52" s="37">
        <v>2.3</v>
      </c>
      <c r="N52" s="37">
        <v>0.04</v>
      </c>
      <c r="O52" s="37">
        <v>0.32</v>
      </c>
      <c r="P52" s="37">
        <v>0.096</v>
      </c>
      <c r="Q52" s="37">
        <f t="shared" si="1"/>
        <v>0.28363636363636363</v>
      </c>
      <c r="R52" s="37">
        <v>0.33</v>
      </c>
      <c r="S52" s="37">
        <v>0</v>
      </c>
      <c r="T52" s="37">
        <v>0</v>
      </c>
      <c r="U52" s="37">
        <v>0.01</v>
      </c>
      <c r="V52" s="37">
        <v>0</v>
      </c>
      <c r="W52" s="37">
        <v>0</v>
      </c>
      <c r="X52" s="37">
        <v>0</v>
      </c>
      <c r="Y52" s="37">
        <v>0.35</v>
      </c>
      <c r="Z52" s="37">
        <v>0.32</v>
      </c>
      <c r="AA52" s="37">
        <v>0.45</v>
      </c>
      <c r="AB52" s="37">
        <v>0.77</v>
      </c>
      <c r="AC52" s="37">
        <v>0.23</v>
      </c>
      <c r="AD52" s="37">
        <v>0.43</v>
      </c>
      <c r="AE52" s="37">
        <v>1.37</v>
      </c>
      <c r="AF52" s="37">
        <v>0.22</v>
      </c>
      <c r="AG52" s="37">
        <v>0.15</v>
      </c>
      <c r="AH52" s="37">
        <v>0.11</v>
      </c>
      <c r="AI52" s="37">
        <v>0.26</v>
      </c>
      <c r="AJ52" s="37">
        <v>0.52</v>
      </c>
      <c r="AK52" s="37">
        <v>0.17</v>
      </c>
      <c r="AL52" s="37">
        <v>0.69</v>
      </c>
      <c r="AM52" s="37">
        <v>0.33</v>
      </c>
      <c r="AN52" s="37">
        <v>0.09</v>
      </c>
      <c r="AO52" s="54">
        <v>0.54</v>
      </c>
      <c r="AP52" s="49"/>
      <c r="AQ52" s="49"/>
      <c r="AR52" s="49"/>
      <c r="AS52" s="37">
        <v>0</v>
      </c>
    </row>
    <row r="53" spans="1:45" ht="12.75">
      <c r="A53" s="48"/>
      <c r="B53" s="53" t="s">
        <v>182</v>
      </c>
      <c r="C53" s="37">
        <v>26</v>
      </c>
      <c r="D53" s="37">
        <v>0</v>
      </c>
      <c r="E53" s="37">
        <v>100</v>
      </c>
      <c r="F53" s="37">
        <v>1</v>
      </c>
      <c r="G53" s="37">
        <v>100</v>
      </c>
      <c r="H53" s="37">
        <v>0</v>
      </c>
      <c r="I53" s="37">
        <v>0</v>
      </c>
      <c r="J53" s="37">
        <v>0</v>
      </c>
      <c r="K53" s="37">
        <v>0</v>
      </c>
      <c r="L53" s="37">
        <v>0</v>
      </c>
      <c r="M53" s="37">
        <v>0</v>
      </c>
      <c r="N53" s="37">
        <v>0</v>
      </c>
      <c r="O53" s="37">
        <v>0</v>
      </c>
      <c r="P53" s="37">
        <v>0</v>
      </c>
      <c r="Q53" s="37">
        <f t="shared" si="1"/>
        <v>0</v>
      </c>
      <c r="R53" s="37">
        <v>0</v>
      </c>
      <c r="S53" s="37">
        <v>0</v>
      </c>
      <c r="T53" s="37">
        <v>150000</v>
      </c>
      <c r="U53" s="37">
        <v>0</v>
      </c>
      <c r="V53" s="37">
        <v>120000</v>
      </c>
      <c r="W53" s="37">
        <v>0</v>
      </c>
      <c r="X53" s="37">
        <v>0</v>
      </c>
      <c r="Y53" s="37">
        <v>0</v>
      </c>
      <c r="Z53" s="37">
        <v>0</v>
      </c>
      <c r="AA53" s="37">
        <v>0</v>
      </c>
      <c r="AB53" s="37">
        <v>0</v>
      </c>
      <c r="AC53" s="37">
        <v>0</v>
      </c>
      <c r="AD53" s="37">
        <v>0</v>
      </c>
      <c r="AE53" s="37">
        <v>0</v>
      </c>
      <c r="AF53" s="37">
        <v>0</v>
      </c>
      <c r="AG53" s="37">
        <v>0</v>
      </c>
      <c r="AH53" s="37">
        <v>0</v>
      </c>
      <c r="AI53" s="37">
        <v>0</v>
      </c>
      <c r="AJ53" s="37">
        <v>0</v>
      </c>
      <c r="AK53" s="37">
        <v>0</v>
      </c>
      <c r="AL53" s="37">
        <v>0</v>
      </c>
      <c r="AM53" s="37">
        <v>0</v>
      </c>
      <c r="AN53" s="37">
        <v>0</v>
      </c>
      <c r="AO53" s="54">
        <v>0</v>
      </c>
      <c r="AP53" s="49"/>
      <c r="AQ53" s="49"/>
      <c r="AR53" s="49"/>
      <c r="AS53" s="37">
        <v>0</v>
      </c>
    </row>
    <row r="54" spans="1:45" ht="12.75">
      <c r="A54" s="48"/>
      <c r="B54" s="53" t="s">
        <v>402</v>
      </c>
      <c r="C54" s="37">
        <v>1.85</v>
      </c>
      <c r="D54" s="37">
        <v>0</v>
      </c>
      <c r="E54" s="37">
        <v>100</v>
      </c>
      <c r="F54" s="37">
        <v>1</v>
      </c>
      <c r="G54" s="37">
        <v>92</v>
      </c>
      <c r="H54" s="37"/>
      <c r="I54" s="37">
        <v>0.4</v>
      </c>
      <c r="J54" s="37">
        <v>4.6</v>
      </c>
      <c r="K54" s="37">
        <v>1.4</v>
      </c>
      <c r="L54" s="37">
        <v>0</v>
      </c>
      <c r="M54" s="37">
        <v>28.7</v>
      </c>
      <c r="N54" s="37">
        <v>0.13</v>
      </c>
      <c r="O54" s="37">
        <v>0.1</v>
      </c>
      <c r="P54" s="37">
        <v>0.03</v>
      </c>
      <c r="Q54" s="37">
        <f t="shared" si="1"/>
        <v>-0.018181818181818174</v>
      </c>
      <c r="R54" s="37">
        <v>0.53</v>
      </c>
      <c r="S54" s="37">
        <v>0.1</v>
      </c>
      <c r="T54" s="37">
        <v>14</v>
      </c>
      <c r="U54" s="37">
        <v>0.04</v>
      </c>
      <c r="V54" s="37">
        <v>0.1</v>
      </c>
      <c r="W54" s="37">
        <v>0.284</v>
      </c>
      <c r="X54" s="37">
        <v>1</v>
      </c>
      <c r="Y54" s="37">
        <v>0.14</v>
      </c>
      <c r="Z54" s="37">
        <v>0.14</v>
      </c>
      <c r="AA54" s="37">
        <v>0.14</v>
      </c>
      <c r="AB54" s="37">
        <v>0.28</v>
      </c>
      <c r="AC54" s="37">
        <v>0.07</v>
      </c>
      <c r="AD54" s="37">
        <v>0.14</v>
      </c>
      <c r="AE54" s="37">
        <v>0.25</v>
      </c>
      <c r="AF54" s="37">
        <v>0.14</v>
      </c>
      <c r="AG54" s="37">
        <v>0.07</v>
      </c>
      <c r="AH54" s="37">
        <v>0.06</v>
      </c>
      <c r="AI54" s="37">
        <v>0.13</v>
      </c>
      <c r="AJ54" s="37">
        <v>0.13</v>
      </c>
      <c r="AK54" s="37">
        <v>0.14</v>
      </c>
      <c r="AL54" s="37">
        <v>0.27</v>
      </c>
      <c r="AM54" s="37">
        <v>0.13</v>
      </c>
      <c r="AN54" s="37">
        <v>0.07</v>
      </c>
      <c r="AO54" s="54">
        <v>0.2</v>
      </c>
      <c r="AP54" s="49"/>
      <c r="AQ54" s="49"/>
      <c r="AR54" s="49"/>
      <c r="AS54" s="37">
        <v>0</v>
      </c>
    </row>
    <row r="55" spans="1:45" ht="12.75">
      <c r="A55" s="48"/>
      <c r="B55" s="53" t="s">
        <v>98</v>
      </c>
      <c r="C55" s="37">
        <v>5.9</v>
      </c>
      <c r="D55" s="37">
        <v>0</v>
      </c>
      <c r="E55" s="37">
        <v>100</v>
      </c>
      <c r="F55" s="37">
        <v>1</v>
      </c>
      <c r="G55" s="37">
        <v>89</v>
      </c>
      <c r="H55" s="37">
        <v>2.77</v>
      </c>
      <c r="I55" s="37">
        <v>2.71</v>
      </c>
      <c r="J55" s="37">
        <v>11.4</v>
      </c>
      <c r="K55" s="37">
        <v>4.2</v>
      </c>
      <c r="L55" s="37">
        <v>1.47</v>
      </c>
      <c r="M55" s="37">
        <v>10.8</v>
      </c>
      <c r="N55" s="37">
        <v>0.06</v>
      </c>
      <c r="O55" s="37">
        <v>0.27</v>
      </c>
      <c r="P55" s="37">
        <v>0.12</v>
      </c>
      <c r="Q55" s="37">
        <f t="shared" si="1"/>
        <v>0.21545454545454548</v>
      </c>
      <c r="R55" s="37">
        <v>0.45</v>
      </c>
      <c r="S55" s="37">
        <v>0.11</v>
      </c>
      <c r="T55" s="37">
        <v>43</v>
      </c>
      <c r="U55" s="37">
        <v>0.08</v>
      </c>
      <c r="V55" s="37">
        <v>17</v>
      </c>
      <c r="W55" s="37">
        <v>0.946</v>
      </c>
      <c r="X55" s="37">
        <v>0.3</v>
      </c>
      <c r="Y55" s="37">
        <v>0.79</v>
      </c>
      <c r="Z55" s="37">
        <v>0.5</v>
      </c>
      <c r="AA55" s="37">
        <v>0.4</v>
      </c>
      <c r="AB55" s="37">
        <v>0.9</v>
      </c>
      <c r="AC55" s="37">
        <v>0.24</v>
      </c>
      <c r="AD55" s="37">
        <v>0.52</v>
      </c>
      <c r="AE55" s="37">
        <v>0.89</v>
      </c>
      <c r="AF55" s="37">
        <v>0.5</v>
      </c>
      <c r="AG55" s="37">
        <v>0.18</v>
      </c>
      <c r="AH55" s="37">
        <v>0.22</v>
      </c>
      <c r="AI55" s="37">
        <v>0.3</v>
      </c>
      <c r="AJ55" s="37">
        <v>0.59</v>
      </c>
      <c r="AK55" s="37">
        <v>0.53</v>
      </c>
      <c r="AL55" s="37">
        <v>1.12</v>
      </c>
      <c r="AM55" s="37">
        <v>0.43</v>
      </c>
      <c r="AN55" s="37">
        <v>0.16</v>
      </c>
      <c r="AO55" s="54">
        <v>0.68</v>
      </c>
      <c r="AP55" s="49"/>
      <c r="AQ55" s="49"/>
      <c r="AR55" s="49"/>
      <c r="AS55" s="37">
        <v>0</v>
      </c>
    </row>
    <row r="56" spans="1:45" ht="12.75">
      <c r="A56" s="48"/>
      <c r="B56" s="53" t="s">
        <v>463</v>
      </c>
      <c r="C56" s="37">
        <v>1.6</v>
      </c>
      <c r="D56" s="37">
        <v>0</v>
      </c>
      <c r="E56" s="37">
        <v>100</v>
      </c>
      <c r="F56" s="37">
        <v>1</v>
      </c>
      <c r="G56" s="37">
        <v>0</v>
      </c>
      <c r="H56" s="37">
        <v>0</v>
      </c>
      <c r="I56" s="37">
        <v>0</v>
      </c>
      <c r="J56" s="37">
        <v>0</v>
      </c>
      <c r="K56" s="37">
        <v>0</v>
      </c>
      <c r="L56" s="37">
        <v>0</v>
      </c>
      <c r="M56" s="37">
        <v>0</v>
      </c>
      <c r="N56" s="37">
        <v>38</v>
      </c>
      <c r="O56" s="37">
        <v>0.1</v>
      </c>
      <c r="P56" s="37">
        <v>0</v>
      </c>
      <c r="Q56" s="37">
        <f t="shared" si="1"/>
        <v>-34.445454545454545</v>
      </c>
      <c r="R56" s="37">
        <v>0.1</v>
      </c>
      <c r="S56" s="37">
        <v>0.01</v>
      </c>
      <c r="T56" s="37">
        <v>100</v>
      </c>
      <c r="U56" s="37">
        <v>0.2</v>
      </c>
      <c r="V56" s="37">
        <v>0</v>
      </c>
      <c r="W56" s="37">
        <v>0</v>
      </c>
      <c r="X56" s="37">
        <v>0</v>
      </c>
      <c r="Y56" s="37">
        <v>0</v>
      </c>
      <c r="Z56" s="37">
        <v>0</v>
      </c>
      <c r="AA56" s="37">
        <v>0</v>
      </c>
      <c r="AB56" s="37">
        <v>0</v>
      </c>
      <c r="AC56" s="37">
        <v>0</v>
      </c>
      <c r="AD56" s="37">
        <v>0</v>
      </c>
      <c r="AE56" s="37">
        <v>0</v>
      </c>
      <c r="AF56" s="37">
        <v>0</v>
      </c>
      <c r="AG56" s="37">
        <v>0</v>
      </c>
      <c r="AH56" s="37">
        <v>0</v>
      </c>
      <c r="AI56" s="37">
        <v>0</v>
      </c>
      <c r="AJ56" s="37">
        <v>0</v>
      </c>
      <c r="AK56" s="37">
        <v>0</v>
      </c>
      <c r="AL56" s="37">
        <v>0</v>
      </c>
      <c r="AM56" s="37">
        <v>0</v>
      </c>
      <c r="AN56" s="37">
        <v>0</v>
      </c>
      <c r="AO56" s="54">
        <v>0</v>
      </c>
      <c r="AP56" s="49"/>
      <c r="AQ56" s="49"/>
      <c r="AR56" s="49"/>
      <c r="AS56" s="37">
        <v>0</v>
      </c>
    </row>
    <row r="57" spans="1:45" ht="12.75">
      <c r="A57" s="48"/>
      <c r="B57" s="53" t="s">
        <v>117</v>
      </c>
      <c r="C57" s="37">
        <v>14.84</v>
      </c>
      <c r="D57" s="37">
        <v>0</v>
      </c>
      <c r="E57" s="37">
        <v>100</v>
      </c>
      <c r="F57" s="37">
        <v>1</v>
      </c>
      <c r="G57" s="37">
        <v>100</v>
      </c>
      <c r="H57" s="37">
        <v>8.01</v>
      </c>
      <c r="I57" s="37">
        <v>7.69</v>
      </c>
      <c r="J57" s="37">
        <v>0</v>
      </c>
      <c r="K57" s="37">
        <v>100</v>
      </c>
      <c r="L57" s="37">
        <v>9.1</v>
      </c>
      <c r="M57" s="37">
        <v>0</v>
      </c>
      <c r="N57" s="37">
        <v>0</v>
      </c>
      <c r="O57" s="37">
        <v>0</v>
      </c>
      <c r="P57" s="37">
        <v>0</v>
      </c>
      <c r="Q57" s="37">
        <f t="shared" si="1"/>
        <v>0</v>
      </c>
      <c r="R57" s="37">
        <v>0</v>
      </c>
      <c r="S57" s="37">
        <v>0</v>
      </c>
      <c r="T57" s="37">
        <v>0</v>
      </c>
      <c r="U57" s="37">
        <v>0</v>
      </c>
      <c r="V57" s="37">
        <v>0</v>
      </c>
      <c r="W57" s="37">
        <v>0</v>
      </c>
      <c r="X57" s="37">
        <v>0</v>
      </c>
      <c r="Y57" s="37">
        <v>0</v>
      </c>
      <c r="Z57" s="37">
        <v>0</v>
      </c>
      <c r="AA57" s="37">
        <v>0</v>
      </c>
      <c r="AB57" s="37">
        <v>0</v>
      </c>
      <c r="AC57" s="37">
        <v>0</v>
      </c>
      <c r="AD57" s="37">
        <v>0</v>
      </c>
      <c r="AE57" s="37">
        <v>0</v>
      </c>
      <c r="AF57" s="37">
        <v>0</v>
      </c>
      <c r="AG57" s="37">
        <v>0</v>
      </c>
      <c r="AH57" s="37">
        <v>0</v>
      </c>
      <c r="AI57" s="37">
        <v>0</v>
      </c>
      <c r="AJ57" s="37">
        <v>0</v>
      </c>
      <c r="AK57" s="37">
        <v>0</v>
      </c>
      <c r="AL57" s="37">
        <v>0</v>
      </c>
      <c r="AM57" s="37">
        <v>0</v>
      </c>
      <c r="AN57" s="37">
        <v>0</v>
      </c>
      <c r="AO57" s="54">
        <v>0</v>
      </c>
      <c r="AP57" s="49"/>
      <c r="AQ57" s="49"/>
      <c r="AR57" s="49"/>
      <c r="AS57" s="37">
        <v>0</v>
      </c>
    </row>
    <row r="58" spans="1:45" ht="12.75">
      <c r="A58" s="48"/>
      <c r="B58" s="53" t="s">
        <v>403</v>
      </c>
      <c r="C58" s="37">
        <v>9</v>
      </c>
      <c r="D58" s="37">
        <v>0</v>
      </c>
      <c r="E58" s="37">
        <v>100</v>
      </c>
      <c r="F58" s="37">
        <v>1</v>
      </c>
      <c r="G58" s="37">
        <v>91</v>
      </c>
      <c r="H58" s="37">
        <v>3.455</v>
      </c>
      <c r="I58" s="37">
        <v>3.2</v>
      </c>
      <c r="J58" s="37">
        <v>22</v>
      </c>
      <c r="K58" s="37">
        <v>1</v>
      </c>
      <c r="L58" s="37">
        <v>0.47</v>
      </c>
      <c r="M58" s="37">
        <v>6</v>
      </c>
      <c r="N58" s="37">
        <v>0.17</v>
      </c>
      <c r="O58" s="37">
        <v>0.32</v>
      </c>
      <c r="P58" s="37">
        <v>0.14</v>
      </c>
      <c r="Q58" s="37">
        <f t="shared" si="1"/>
        <v>0.16545454545454547</v>
      </c>
      <c r="R58" s="37">
        <v>1</v>
      </c>
      <c r="S58" s="37">
        <v>0.06</v>
      </c>
      <c r="T58" s="37">
        <v>0</v>
      </c>
      <c r="U58" s="37">
        <v>0.1</v>
      </c>
      <c r="V58" s="37">
        <v>30</v>
      </c>
      <c r="W58" s="37">
        <v>649</v>
      </c>
      <c r="X58" s="37">
        <v>0</v>
      </c>
      <c r="Y58" s="37">
        <v>2.1</v>
      </c>
      <c r="Z58" s="37">
        <v>0</v>
      </c>
      <c r="AA58" s="37">
        <v>0</v>
      </c>
      <c r="AB58" s="37">
        <v>0</v>
      </c>
      <c r="AC58" s="37">
        <v>0</v>
      </c>
      <c r="AD58" s="37">
        <v>0</v>
      </c>
      <c r="AE58" s="37">
        <v>0</v>
      </c>
      <c r="AF58" s="37">
        <v>1.2</v>
      </c>
      <c r="AG58" s="37">
        <v>0.2</v>
      </c>
      <c r="AH58" s="37">
        <v>0.3</v>
      </c>
      <c r="AI58" s="37">
        <v>0.5</v>
      </c>
      <c r="AJ58" s="37">
        <v>0</v>
      </c>
      <c r="AK58" s="37">
        <v>0</v>
      </c>
      <c r="AL58" s="37">
        <v>0</v>
      </c>
      <c r="AM58" s="37">
        <v>0</v>
      </c>
      <c r="AN58" s="37">
        <v>0.2</v>
      </c>
      <c r="AO58" s="54">
        <v>0</v>
      </c>
      <c r="AP58" s="49"/>
      <c r="AQ58" s="49"/>
      <c r="AR58" s="49"/>
      <c r="AS58" s="37">
        <v>0</v>
      </c>
    </row>
    <row r="59" spans="1:45" ht="12.75">
      <c r="A59" s="48"/>
      <c r="B59" s="53" t="s">
        <v>464</v>
      </c>
      <c r="C59" s="37">
        <v>7.33</v>
      </c>
      <c r="D59" s="37">
        <v>0</v>
      </c>
      <c r="E59" s="37">
        <v>100</v>
      </c>
      <c r="F59" s="37">
        <v>1</v>
      </c>
      <c r="G59" s="37">
        <v>92</v>
      </c>
      <c r="H59" s="37">
        <v>3.415</v>
      </c>
      <c r="I59" s="37">
        <v>3.245</v>
      </c>
      <c r="J59" s="37">
        <v>49</v>
      </c>
      <c r="K59" s="37">
        <v>1.2</v>
      </c>
      <c r="L59" s="37">
        <v>0.24</v>
      </c>
      <c r="M59" s="37">
        <v>11.9</v>
      </c>
      <c r="N59" s="37">
        <v>0.2</v>
      </c>
      <c r="O59" s="37">
        <v>0.63</v>
      </c>
      <c r="P59" s="37">
        <v>0.36</v>
      </c>
      <c r="Q59" s="37">
        <f t="shared" si="1"/>
        <v>0.4481818181818182</v>
      </c>
      <c r="R59" s="37">
        <v>1.19</v>
      </c>
      <c r="S59" s="37">
        <v>0.03</v>
      </c>
      <c r="T59" s="37">
        <v>29</v>
      </c>
      <c r="U59" s="37">
        <v>0.07</v>
      </c>
      <c r="V59" s="37">
        <v>20</v>
      </c>
      <c r="W59" s="37">
        <v>2.396</v>
      </c>
      <c r="X59" s="37">
        <v>0.4</v>
      </c>
      <c r="Y59" s="37">
        <v>5.33</v>
      </c>
      <c r="Z59" s="37">
        <v>2.67</v>
      </c>
      <c r="AA59" s="37">
        <v>2.25</v>
      </c>
      <c r="AB59" s="37">
        <v>4.92</v>
      </c>
      <c r="AC59" s="37">
        <v>1.07</v>
      </c>
      <c r="AD59" s="37">
        <v>1.55</v>
      </c>
      <c r="AE59" s="37">
        <v>2.97</v>
      </c>
      <c r="AF59" s="37">
        <v>1.54</v>
      </c>
      <c r="AG59" s="37">
        <v>0.54</v>
      </c>
      <c r="AH59" s="37">
        <v>0.64</v>
      </c>
      <c r="AI59" s="37">
        <v>1.18</v>
      </c>
      <c r="AJ59" s="37">
        <v>2.41</v>
      </c>
      <c r="AK59" s="37">
        <v>1.8</v>
      </c>
      <c r="AL59" s="37">
        <v>4.21</v>
      </c>
      <c r="AM59" s="37">
        <v>1.24</v>
      </c>
      <c r="AN59" s="37">
        <v>0.48</v>
      </c>
      <c r="AO59" s="54">
        <v>1.87</v>
      </c>
      <c r="AP59" s="49"/>
      <c r="AQ59" s="49"/>
      <c r="AR59" s="49"/>
      <c r="AS59" s="37">
        <v>0</v>
      </c>
    </row>
    <row r="60" spans="1:45" ht="12.75">
      <c r="A60" s="48"/>
      <c r="B60" s="53" t="s">
        <v>465</v>
      </c>
      <c r="C60" s="37">
        <v>15.74</v>
      </c>
      <c r="D60" s="37">
        <v>0</v>
      </c>
      <c r="E60" s="37">
        <v>100</v>
      </c>
      <c r="F60" s="37">
        <v>1</v>
      </c>
      <c r="G60" s="37">
        <v>100</v>
      </c>
      <c r="H60" s="37">
        <v>8.735</v>
      </c>
      <c r="I60" s="37">
        <v>8.365</v>
      </c>
      <c r="J60" s="37">
        <v>0</v>
      </c>
      <c r="K60" s="37">
        <v>100</v>
      </c>
      <c r="L60" s="37">
        <v>32</v>
      </c>
      <c r="M60" s="37">
        <v>0</v>
      </c>
      <c r="N60" s="37">
        <v>0</v>
      </c>
      <c r="O60" s="37">
        <v>0</v>
      </c>
      <c r="P60" s="37">
        <v>0</v>
      </c>
      <c r="Q60" s="37">
        <f t="shared" si="1"/>
        <v>0</v>
      </c>
      <c r="R60" s="37">
        <v>0</v>
      </c>
      <c r="S60" s="37">
        <v>0</v>
      </c>
      <c r="T60" s="37">
        <v>0</v>
      </c>
      <c r="U60" s="37">
        <v>0</v>
      </c>
      <c r="V60" s="37">
        <v>0</v>
      </c>
      <c r="W60" s="37">
        <v>0</v>
      </c>
      <c r="X60" s="37">
        <v>0</v>
      </c>
      <c r="Y60" s="37">
        <v>0</v>
      </c>
      <c r="Z60" s="37">
        <v>0</v>
      </c>
      <c r="AA60" s="37">
        <v>0</v>
      </c>
      <c r="AB60" s="37">
        <v>0</v>
      </c>
      <c r="AC60" s="37">
        <v>0</v>
      </c>
      <c r="AD60" s="37">
        <v>0</v>
      </c>
      <c r="AE60" s="37">
        <v>0</v>
      </c>
      <c r="AF60" s="37">
        <v>0</v>
      </c>
      <c r="AG60" s="37">
        <v>0</v>
      </c>
      <c r="AH60" s="37">
        <v>0</v>
      </c>
      <c r="AI60" s="37">
        <v>0</v>
      </c>
      <c r="AJ60" s="37">
        <v>0</v>
      </c>
      <c r="AK60" s="37">
        <v>0</v>
      </c>
      <c r="AL60" s="37">
        <v>0</v>
      </c>
      <c r="AM60" s="37">
        <v>0</v>
      </c>
      <c r="AN60" s="37">
        <v>0</v>
      </c>
      <c r="AO60" s="54">
        <v>0</v>
      </c>
      <c r="AP60" s="49"/>
      <c r="AQ60" s="49"/>
      <c r="AR60" s="49"/>
      <c r="AS60" s="37">
        <v>0</v>
      </c>
    </row>
    <row r="61" spans="1:45" ht="12.75">
      <c r="A61" s="48"/>
      <c r="B61" s="53" t="s">
        <v>466</v>
      </c>
      <c r="C61" s="37">
        <v>5.41</v>
      </c>
      <c r="D61" s="37">
        <v>0</v>
      </c>
      <c r="E61" s="37">
        <v>100</v>
      </c>
      <c r="F61" s="37">
        <v>1</v>
      </c>
      <c r="G61" s="37">
        <v>91</v>
      </c>
      <c r="H61" s="37"/>
      <c r="I61" s="37">
        <v>2.554</v>
      </c>
      <c r="J61" s="37">
        <v>13.1</v>
      </c>
      <c r="K61" s="37">
        <v>4.3</v>
      </c>
      <c r="L61" s="37">
        <v>0.84</v>
      </c>
      <c r="M61" s="37">
        <v>4.3</v>
      </c>
      <c r="N61" s="37">
        <v>0.05</v>
      </c>
      <c r="O61" s="37">
        <v>0.32</v>
      </c>
      <c r="P61" s="37">
        <v>0.096</v>
      </c>
      <c r="Q61" s="37">
        <f t="shared" si="1"/>
        <v>0.27454545454545454</v>
      </c>
      <c r="R61" s="37">
        <v>0.43</v>
      </c>
      <c r="S61" s="37">
        <v>0.14</v>
      </c>
      <c r="T61" s="37">
        <v>31</v>
      </c>
      <c r="U61" s="37">
        <v>0.04</v>
      </c>
      <c r="V61" s="37">
        <v>13</v>
      </c>
      <c r="W61" s="37">
        <v>0.793</v>
      </c>
      <c r="X61" s="37">
        <v>0</v>
      </c>
      <c r="Y61" s="37">
        <v>0.74</v>
      </c>
      <c r="Z61" s="37">
        <v>0.47</v>
      </c>
      <c r="AA61" s="37">
        <v>0.74</v>
      </c>
      <c r="AB61" s="37">
        <v>1.21</v>
      </c>
      <c r="AC61" s="37">
        <v>0.31</v>
      </c>
      <c r="AD61" s="37">
        <v>0.37</v>
      </c>
      <c r="AE61" s="37">
        <v>1.14</v>
      </c>
      <c r="AF61" s="37">
        <v>0.45</v>
      </c>
      <c r="AG61" s="37">
        <v>0.25</v>
      </c>
      <c r="AH61" s="37">
        <v>0.24</v>
      </c>
      <c r="AI61" s="37">
        <v>0.49</v>
      </c>
      <c r="AJ61" s="37">
        <v>0.56</v>
      </c>
      <c r="AK61" s="37">
        <v>0.35</v>
      </c>
      <c r="AL61" s="37">
        <v>0.91</v>
      </c>
      <c r="AM61" s="37">
        <v>0.48</v>
      </c>
      <c r="AN61" s="37">
        <v>0.08</v>
      </c>
      <c r="AO61" s="54">
        <v>0.49</v>
      </c>
      <c r="AP61" s="49"/>
      <c r="AQ61" s="49"/>
      <c r="AR61" s="49"/>
      <c r="AS61" s="37">
        <v>0</v>
      </c>
    </row>
    <row r="62" spans="1:45" ht="12.75">
      <c r="A62" s="48"/>
      <c r="B62" s="53" t="s">
        <v>467</v>
      </c>
      <c r="C62" s="37">
        <v>4.17</v>
      </c>
      <c r="D62" s="37">
        <v>0</v>
      </c>
      <c r="E62" s="37">
        <v>100</v>
      </c>
      <c r="F62" s="37">
        <v>1</v>
      </c>
      <c r="G62" s="37">
        <v>92.8</v>
      </c>
      <c r="H62" s="37"/>
      <c r="I62" s="37">
        <v>4.279</v>
      </c>
      <c r="J62" s="37">
        <v>20.94</v>
      </c>
      <c r="K62" s="37">
        <v>8.29</v>
      </c>
      <c r="L62" s="37">
        <v>0</v>
      </c>
      <c r="M62" s="37">
        <v>1.7</v>
      </c>
      <c r="N62" s="37">
        <v>0.82</v>
      </c>
      <c r="O62" s="37">
        <v>0.84</v>
      </c>
      <c r="P62" s="37">
        <v>0.51</v>
      </c>
      <c r="Q62" s="37">
        <f t="shared" si="1"/>
        <v>0.0945454545454546</v>
      </c>
      <c r="R62" s="37">
        <v>0.49</v>
      </c>
      <c r="S62" s="37">
        <v>0.32</v>
      </c>
      <c r="T62" s="37">
        <v>85.8</v>
      </c>
      <c r="U62" s="37">
        <v>0.22</v>
      </c>
      <c r="V62" s="37">
        <v>292.6</v>
      </c>
      <c r="W62" s="37">
        <v>0</v>
      </c>
      <c r="X62" s="37">
        <v>0</v>
      </c>
      <c r="Y62" s="406">
        <v>1.5967</v>
      </c>
      <c r="Z62" s="406">
        <v>1.5994</v>
      </c>
      <c r="AA62" s="406">
        <v>0.8872</v>
      </c>
      <c r="AB62" s="406">
        <f>Z62+AA62</f>
        <v>2.4866</v>
      </c>
      <c r="AC62" s="406">
        <v>0.5315</v>
      </c>
      <c r="AD62" s="406">
        <v>0.8963</v>
      </c>
      <c r="AE62" s="406">
        <v>1.592</v>
      </c>
      <c r="AF62" s="406">
        <v>1.245</v>
      </c>
      <c r="AG62" s="406">
        <v>0.436</v>
      </c>
      <c r="AH62" s="406">
        <v>0.41</v>
      </c>
      <c r="AI62" s="406">
        <f>AH62+AG62</f>
        <v>0.846</v>
      </c>
      <c r="AJ62" s="406">
        <v>0.9681</v>
      </c>
      <c r="AK62" s="406">
        <v>0.7431</v>
      </c>
      <c r="AL62" s="406">
        <f>AK62+AJ62</f>
        <v>1.7111999999999998</v>
      </c>
      <c r="AM62" s="406">
        <v>0.823</v>
      </c>
      <c r="AN62" s="406">
        <v>0.2</v>
      </c>
      <c r="AO62" s="407">
        <v>1.045</v>
      </c>
      <c r="AP62" s="49"/>
      <c r="AQ62" s="49"/>
      <c r="AR62" s="49"/>
      <c r="AS62" s="37">
        <v>0</v>
      </c>
    </row>
    <row r="63" spans="1:45" ht="12.75">
      <c r="A63" s="48"/>
      <c r="B63" s="53" t="s">
        <v>468</v>
      </c>
      <c r="C63" s="37">
        <v>15</v>
      </c>
      <c r="D63" s="37">
        <v>0</v>
      </c>
      <c r="E63" s="37">
        <v>100</v>
      </c>
      <c r="F63" s="37">
        <v>1</v>
      </c>
      <c r="G63" s="37">
        <v>94</v>
      </c>
      <c r="H63" s="37"/>
      <c r="I63" s="37">
        <v>3.895</v>
      </c>
      <c r="J63" s="37">
        <v>78</v>
      </c>
      <c r="K63" s="37">
        <v>2</v>
      </c>
      <c r="L63" s="37">
        <v>0</v>
      </c>
      <c r="M63" s="37">
        <v>0</v>
      </c>
      <c r="N63" s="37">
        <v>0.15</v>
      </c>
      <c r="O63" s="37">
        <v>1.71</v>
      </c>
      <c r="P63" s="37">
        <v>1.71</v>
      </c>
      <c r="Q63" s="37">
        <f t="shared" si="1"/>
        <v>1.5736363636363637</v>
      </c>
      <c r="R63" s="37">
        <v>0.2</v>
      </c>
      <c r="S63" s="37">
        <v>1.5</v>
      </c>
      <c r="T63" s="37">
        <v>0</v>
      </c>
      <c r="U63" s="37">
        <v>3.02</v>
      </c>
      <c r="V63" s="37">
        <v>0</v>
      </c>
      <c r="W63" s="37">
        <v>0</v>
      </c>
      <c r="X63" s="37">
        <v>0</v>
      </c>
      <c r="Y63" s="37">
        <v>4.55</v>
      </c>
      <c r="Z63" s="37">
        <v>0</v>
      </c>
      <c r="AA63" s="37">
        <v>0</v>
      </c>
      <c r="AB63" s="37">
        <v>0</v>
      </c>
      <c r="AC63" s="37">
        <v>2.55</v>
      </c>
      <c r="AD63" s="37">
        <v>2.71</v>
      </c>
      <c r="AE63" s="37">
        <v>7.61</v>
      </c>
      <c r="AF63" s="37">
        <v>6.84</v>
      </c>
      <c r="AG63" s="37">
        <v>0.75</v>
      </c>
      <c r="AH63" s="37">
        <v>2.63</v>
      </c>
      <c r="AI63" s="37">
        <v>3.38</v>
      </c>
      <c r="AJ63" s="37">
        <v>4.42</v>
      </c>
      <c r="AK63" s="37">
        <v>3.53</v>
      </c>
      <c r="AL63" s="37">
        <v>7.95</v>
      </c>
      <c r="AM63" s="37">
        <v>4.72</v>
      </c>
      <c r="AN63" s="37">
        <v>1.36</v>
      </c>
      <c r="AO63" s="54">
        <v>4.94</v>
      </c>
      <c r="AP63" s="49"/>
      <c r="AQ63" s="49"/>
      <c r="AR63" s="49"/>
      <c r="AS63" s="37">
        <v>0</v>
      </c>
    </row>
    <row r="64" spans="1:44" ht="12.75">
      <c r="A64" s="48"/>
      <c r="B64" s="53" t="s">
        <v>469</v>
      </c>
      <c r="C64" s="37">
        <v>10</v>
      </c>
      <c r="D64" s="37">
        <v>0</v>
      </c>
      <c r="E64" s="37">
        <v>100</v>
      </c>
      <c r="F64" s="37">
        <v>1</v>
      </c>
      <c r="G64" s="37">
        <v>93</v>
      </c>
      <c r="H64" s="37"/>
      <c r="I64" s="37">
        <v>2.67</v>
      </c>
      <c r="J64" s="37">
        <v>58</v>
      </c>
      <c r="K64" s="37">
        <v>13</v>
      </c>
      <c r="L64" s="37">
        <v>2.54</v>
      </c>
      <c r="M64" s="37">
        <v>2</v>
      </c>
      <c r="N64" s="37">
        <v>3</v>
      </c>
      <c r="O64" s="37">
        <v>1.7</v>
      </c>
      <c r="P64" s="37">
        <v>1.7</v>
      </c>
      <c r="Q64" s="37">
        <f t="shared" si="1"/>
        <v>-1.0272727272727271</v>
      </c>
      <c r="R64" s="37">
        <v>0.3</v>
      </c>
      <c r="S64" s="37">
        <v>0.54</v>
      </c>
      <c r="T64" s="37">
        <v>11</v>
      </c>
      <c r="U64" s="37">
        <v>0.4</v>
      </c>
      <c r="V64" s="37">
        <v>120</v>
      </c>
      <c r="W64" s="37">
        <v>5.952</v>
      </c>
      <c r="X64" s="37">
        <v>1</v>
      </c>
      <c r="Y64" s="37">
        <v>4</v>
      </c>
      <c r="Z64" s="37">
        <v>5.9</v>
      </c>
      <c r="AA64" s="37">
        <v>3.68</v>
      </c>
      <c r="AB64" s="37">
        <v>9.58</v>
      </c>
      <c r="AC64" s="37">
        <v>1.5</v>
      </c>
      <c r="AD64" s="37">
        <v>2</v>
      </c>
      <c r="AE64" s="37">
        <v>3.7</v>
      </c>
      <c r="AF64" s="37">
        <v>2.7</v>
      </c>
      <c r="AG64" s="37">
        <v>1</v>
      </c>
      <c r="AH64" s="37">
        <v>0.69</v>
      </c>
      <c r="AI64" s="37">
        <v>1.69</v>
      </c>
      <c r="AJ64" s="37">
        <v>2.1</v>
      </c>
      <c r="AK64" s="37">
        <v>0.54</v>
      </c>
      <c r="AL64" s="37">
        <v>2.64</v>
      </c>
      <c r="AM64" s="37">
        <v>2</v>
      </c>
      <c r="AN64" s="37">
        <v>0.53</v>
      </c>
      <c r="AO64" s="54">
        <v>2.6</v>
      </c>
      <c r="AP64" s="49"/>
      <c r="AQ64" s="49"/>
      <c r="AR64" s="49"/>
    </row>
    <row r="65" spans="1:45" ht="12.75">
      <c r="A65" s="48"/>
      <c r="B65" s="53" t="s">
        <v>469</v>
      </c>
      <c r="C65" s="37">
        <v>9.25</v>
      </c>
      <c r="D65" s="37">
        <v>0</v>
      </c>
      <c r="E65" s="37">
        <v>100</v>
      </c>
      <c r="F65" s="37">
        <v>1</v>
      </c>
      <c r="G65" s="37">
        <v>94</v>
      </c>
      <c r="H65" s="37"/>
      <c r="I65" s="37">
        <v>3.508</v>
      </c>
      <c r="J65" s="37">
        <v>65</v>
      </c>
      <c r="K65" s="37">
        <v>11.5</v>
      </c>
      <c r="L65" s="37">
        <v>2.54</v>
      </c>
      <c r="M65" s="37">
        <v>2.2</v>
      </c>
      <c r="N65" s="37">
        <v>4.8</v>
      </c>
      <c r="O65" s="37">
        <v>2.4</v>
      </c>
      <c r="P65" s="37">
        <v>2.4</v>
      </c>
      <c r="Q65" s="37">
        <f t="shared" si="1"/>
        <v>-1.9636363636363634</v>
      </c>
      <c r="R65" s="37">
        <v>0.6</v>
      </c>
      <c r="S65" s="37">
        <v>0.55</v>
      </c>
      <c r="T65" s="37">
        <v>11</v>
      </c>
      <c r="U65" s="37">
        <v>0.5</v>
      </c>
      <c r="V65" s="37">
        <v>120</v>
      </c>
      <c r="W65" s="37">
        <v>5980</v>
      </c>
      <c r="X65" s="37">
        <v>1</v>
      </c>
      <c r="Y65" s="37">
        <v>4.35</v>
      </c>
      <c r="Z65" s="37">
        <v>7.31</v>
      </c>
      <c r="AA65" s="37">
        <v>2.66</v>
      </c>
      <c r="AB65" s="37">
        <v>9.58</v>
      </c>
      <c r="AC65" s="37">
        <v>1.25</v>
      </c>
      <c r="AD65" s="37">
        <v>2.02</v>
      </c>
      <c r="AE65" s="37">
        <v>4.02</v>
      </c>
      <c r="AF65" s="37">
        <v>3.68</v>
      </c>
      <c r="AG65" s="37">
        <v>1.18</v>
      </c>
      <c r="AH65" s="37">
        <v>0.65</v>
      </c>
      <c r="AI65" s="37">
        <v>1.69</v>
      </c>
      <c r="AJ65" s="37">
        <v>2.25</v>
      </c>
      <c r="AK65" s="37">
        <v>1.84</v>
      </c>
      <c r="AL65" s="37">
        <v>2.64</v>
      </c>
      <c r="AM65" s="37">
        <v>2.34</v>
      </c>
      <c r="AN65" s="37">
        <v>0.47</v>
      </c>
      <c r="AO65" s="54">
        <v>2.51</v>
      </c>
      <c r="AP65" s="49"/>
      <c r="AQ65" s="49"/>
      <c r="AR65" s="49"/>
      <c r="AS65" s="37">
        <v>0</v>
      </c>
    </row>
    <row r="66" spans="1:45" ht="12.75">
      <c r="A66" s="48"/>
      <c r="B66" s="53" t="s">
        <v>470</v>
      </c>
      <c r="C66" s="37">
        <v>14.66</v>
      </c>
      <c r="D66" s="37">
        <v>0</v>
      </c>
      <c r="E66" s="37">
        <v>100</v>
      </c>
      <c r="F66" s="37">
        <v>1</v>
      </c>
      <c r="G66" s="37">
        <v>100</v>
      </c>
      <c r="H66" s="37">
        <v>8.52</v>
      </c>
      <c r="I66" s="37">
        <v>8.2</v>
      </c>
      <c r="J66" s="37">
        <v>0</v>
      </c>
      <c r="K66" s="37">
        <v>100</v>
      </c>
      <c r="L66" s="37">
        <v>19.5</v>
      </c>
      <c r="M66" s="37">
        <v>0</v>
      </c>
      <c r="N66" s="37">
        <v>0</v>
      </c>
      <c r="O66" s="37">
        <v>0</v>
      </c>
      <c r="P66" s="37">
        <v>0</v>
      </c>
      <c r="Q66" s="37">
        <f t="shared" si="1"/>
        <v>0</v>
      </c>
      <c r="R66" s="37">
        <v>0</v>
      </c>
      <c r="S66" s="37">
        <v>0</v>
      </c>
      <c r="T66" s="37">
        <v>0</v>
      </c>
      <c r="U66" s="37">
        <v>0</v>
      </c>
      <c r="V66" s="37">
        <v>0</v>
      </c>
      <c r="W66" s="37">
        <v>0</v>
      </c>
      <c r="X66" s="37">
        <v>0</v>
      </c>
      <c r="Y66" s="37">
        <v>0</v>
      </c>
      <c r="Z66" s="37">
        <v>0</v>
      </c>
      <c r="AA66" s="37">
        <v>0</v>
      </c>
      <c r="AB66" s="37">
        <v>0</v>
      </c>
      <c r="AC66" s="37">
        <v>0</v>
      </c>
      <c r="AD66" s="37">
        <v>0</v>
      </c>
      <c r="AE66" s="37">
        <v>0</v>
      </c>
      <c r="AF66" s="37">
        <v>0</v>
      </c>
      <c r="AG66" s="37">
        <v>0</v>
      </c>
      <c r="AH66" s="37">
        <v>0</v>
      </c>
      <c r="AI66" s="37">
        <v>0</v>
      </c>
      <c r="AJ66" s="37">
        <v>0</v>
      </c>
      <c r="AK66" s="37">
        <v>0</v>
      </c>
      <c r="AL66" s="37">
        <v>0</v>
      </c>
      <c r="AM66" s="37">
        <v>0</v>
      </c>
      <c r="AN66" s="37">
        <v>0</v>
      </c>
      <c r="AO66" s="54">
        <v>0</v>
      </c>
      <c r="AP66" s="49"/>
      <c r="AQ66" s="49"/>
      <c r="AR66" s="49"/>
      <c r="AS66" s="37">
        <v>0</v>
      </c>
    </row>
    <row r="67" spans="1:45" ht="12.75">
      <c r="A67" s="48"/>
      <c r="B67" s="53" t="s">
        <v>101</v>
      </c>
      <c r="C67" s="37">
        <v>4.51</v>
      </c>
      <c r="D67" s="37">
        <v>0</v>
      </c>
      <c r="E67" s="37">
        <v>100</v>
      </c>
      <c r="F67" s="37">
        <v>1</v>
      </c>
      <c r="G67" s="37">
        <v>91</v>
      </c>
      <c r="H67" s="37">
        <v>3.1</v>
      </c>
      <c r="I67" s="37">
        <v>2.85</v>
      </c>
      <c r="J67" s="37">
        <v>12.9</v>
      </c>
      <c r="K67" s="37">
        <v>13</v>
      </c>
      <c r="L67" s="37">
        <v>3.57</v>
      </c>
      <c r="M67" s="37">
        <v>11.4</v>
      </c>
      <c r="N67" s="37">
        <v>0.07</v>
      </c>
      <c r="O67" s="37">
        <v>1.5</v>
      </c>
      <c r="P67" s="37">
        <v>0.21</v>
      </c>
      <c r="Q67" s="37">
        <f t="shared" si="1"/>
        <v>1.4363636363636363</v>
      </c>
      <c r="R67" s="37">
        <v>1.73</v>
      </c>
      <c r="S67" s="37">
        <v>0.07</v>
      </c>
      <c r="T67" s="37">
        <v>324</v>
      </c>
      <c r="U67" s="37">
        <v>0.07</v>
      </c>
      <c r="V67" s="37">
        <v>30</v>
      </c>
      <c r="W67" s="37">
        <v>1.135</v>
      </c>
      <c r="X67" s="37">
        <v>2.2</v>
      </c>
      <c r="Y67" s="37">
        <v>0.89</v>
      </c>
      <c r="Z67" s="37">
        <v>0.8</v>
      </c>
      <c r="AA67" s="37">
        <v>0.32</v>
      </c>
      <c r="AB67" s="37">
        <v>1.12</v>
      </c>
      <c r="AC67" s="37">
        <v>0.33</v>
      </c>
      <c r="AD67" s="37">
        <v>0.52</v>
      </c>
      <c r="AE67" s="37">
        <v>0.9</v>
      </c>
      <c r="AF67" s="37">
        <v>0.59</v>
      </c>
      <c r="AG67" s="37">
        <v>0.2</v>
      </c>
      <c r="AH67" s="37">
        <v>0.1</v>
      </c>
      <c r="AI67" s="37">
        <v>0.3</v>
      </c>
      <c r="AJ67" s="37">
        <v>0.58</v>
      </c>
      <c r="AK67" s="37">
        <v>0.68</v>
      </c>
      <c r="AL67" s="37">
        <v>1.26</v>
      </c>
      <c r="AM67" s="37">
        <v>0.48</v>
      </c>
      <c r="AN67" s="37">
        <v>0.15</v>
      </c>
      <c r="AO67" s="54">
        <v>0.75</v>
      </c>
      <c r="AP67" s="49"/>
      <c r="AQ67" s="49"/>
      <c r="AR67" s="49"/>
      <c r="AS67" s="37">
        <v>0</v>
      </c>
    </row>
    <row r="68" spans="1:45" ht="12.75">
      <c r="A68" s="48"/>
      <c r="B68" s="53" t="s">
        <v>88</v>
      </c>
      <c r="C68" s="37">
        <v>14.43</v>
      </c>
      <c r="D68" s="37">
        <v>0</v>
      </c>
      <c r="E68" s="37">
        <v>100</v>
      </c>
      <c r="F68" s="37">
        <v>1</v>
      </c>
      <c r="G68" s="37">
        <v>0</v>
      </c>
      <c r="H68" s="37">
        <v>0</v>
      </c>
      <c r="I68" s="37">
        <v>0</v>
      </c>
      <c r="J68" s="37">
        <v>0</v>
      </c>
      <c r="K68" s="37">
        <v>0</v>
      </c>
      <c r="L68" s="37">
        <v>0</v>
      </c>
      <c r="M68" s="37">
        <v>0</v>
      </c>
      <c r="N68" s="37">
        <v>36</v>
      </c>
      <c r="O68" s="37">
        <v>14</v>
      </c>
      <c r="P68" s="37">
        <v>0</v>
      </c>
      <c r="Q68" s="37">
        <f t="shared" si="1"/>
        <v>-18.727272727272727</v>
      </c>
      <c r="R68" s="37">
        <v>0</v>
      </c>
      <c r="S68" s="37">
        <v>0</v>
      </c>
      <c r="T68" s="37">
        <v>0</v>
      </c>
      <c r="U68" s="37">
        <v>0.3</v>
      </c>
      <c r="V68" s="37">
        <v>0</v>
      </c>
      <c r="W68" s="37">
        <v>0</v>
      </c>
      <c r="X68" s="37">
        <v>0</v>
      </c>
      <c r="Y68" s="37">
        <v>0</v>
      </c>
      <c r="Z68" s="37">
        <v>0</v>
      </c>
      <c r="AA68" s="37">
        <v>0</v>
      </c>
      <c r="AB68" s="37">
        <v>0</v>
      </c>
      <c r="AC68" s="37">
        <v>0</v>
      </c>
      <c r="AD68" s="37">
        <v>0</v>
      </c>
      <c r="AE68" s="37">
        <v>0</v>
      </c>
      <c r="AF68" s="37">
        <v>0</v>
      </c>
      <c r="AG68" s="37">
        <v>0</v>
      </c>
      <c r="AH68" s="37">
        <v>0</v>
      </c>
      <c r="AI68" s="37">
        <v>0</v>
      </c>
      <c r="AJ68" s="37">
        <v>0</v>
      </c>
      <c r="AK68" s="37">
        <v>0</v>
      </c>
      <c r="AL68" s="37">
        <v>0</v>
      </c>
      <c r="AM68" s="37">
        <v>0</v>
      </c>
      <c r="AN68" s="37">
        <v>0</v>
      </c>
      <c r="AO68" s="54">
        <v>0</v>
      </c>
      <c r="AP68" s="49"/>
      <c r="AQ68" s="49"/>
      <c r="AR68" s="49"/>
      <c r="AS68" s="37">
        <v>0</v>
      </c>
    </row>
    <row r="69" spans="1:45" ht="12.75">
      <c r="A69" s="48"/>
      <c r="B69" s="53" t="s">
        <v>471</v>
      </c>
      <c r="C69" s="37">
        <v>6.07</v>
      </c>
      <c r="D69" s="37">
        <v>0</v>
      </c>
      <c r="E69" s="37">
        <v>100</v>
      </c>
      <c r="F69" s="37">
        <v>1</v>
      </c>
      <c r="G69" s="37">
        <v>92</v>
      </c>
      <c r="H69" s="37">
        <v>3.055</v>
      </c>
      <c r="I69" s="37">
        <v>2.91</v>
      </c>
      <c r="J69" s="37">
        <v>43</v>
      </c>
      <c r="K69" s="37">
        <v>1.3</v>
      </c>
      <c r="L69" s="37">
        <v>0</v>
      </c>
      <c r="M69" s="37">
        <v>13.5</v>
      </c>
      <c r="N69" s="37">
        <v>0.35</v>
      </c>
      <c r="O69" s="37">
        <v>1.29</v>
      </c>
      <c r="P69" s="37">
        <v>0.4</v>
      </c>
      <c r="Q69" s="37">
        <f t="shared" si="1"/>
        <v>0.9718181818181819</v>
      </c>
      <c r="R69" s="37">
        <v>1.1</v>
      </c>
      <c r="S69" s="37">
        <v>0.16</v>
      </c>
      <c r="T69" s="37">
        <v>39</v>
      </c>
      <c r="U69" s="37">
        <v>0.04</v>
      </c>
      <c r="V69" s="37">
        <v>33</v>
      </c>
      <c r="W69" s="37">
        <v>3.248</v>
      </c>
      <c r="X69" s="37">
        <v>1.6</v>
      </c>
      <c r="Y69" s="37">
        <v>3.65</v>
      </c>
      <c r="Z69" s="37">
        <v>2.32</v>
      </c>
      <c r="AA69" s="37">
        <v>0</v>
      </c>
      <c r="AB69" s="37">
        <v>2.32</v>
      </c>
      <c r="AC69" s="37">
        <v>1.07</v>
      </c>
      <c r="AD69" s="37">
        <v>1.56</v>
      </c>
      <c r="AE69" s="37">
        <v>2.46</v>
      </c>
      <c r="AF69" s="37">
        <v>1.27</v>
      </c>
      <c r="AG69" s="37">
        <v>0.68</v>
      </c>
      <c r="AH69" s="37">
        <v>0.7</v>
      </c>
      <c r="AI69" s="37">
        <v>1.38</v>
      </c>
      <c r="AJ69" s="37">
        <v>1.75</v>
      </c>
      <c r="AK69" s="37">
        <v>1.07</v>
      </c>
      <c r="AL69" s="37">
        <v>2.82</v>
      </c>
      <c r="AM69" s="37">
        <v>1.3</v>
      </c>
      <c r="AN69" s="37">
        <v>0.59</v>
      </c>
      <c r="AO69" s="54">
        <v>2.33</v>
      </c>
      <c r="AP69" s="49"/>
      <c r="AQ69" s="49"/>
      <c r="AR69" s="49"/>
      <c r="AS69" s="37">
        <v>44</v>
      </c>
    </row>
    <row r="70" spans="1:45" ht="12.75">
      <c r="A70" s="48"/>
      <c r="B70" s="53" t="s">
        <v>472</v>
      </c>
      <c r="C70" s="37">
        <v>15.74</v>
      </c>
      <c r="D70" s="37">
        <v>0</v>
      </c>
      <c r="E70" s="37">
        <v>100</v>
      </c>
      <c r="F70" s="37">
        <v>1</v>
      </c>
      <c r="G70" s="37">
        <v>100</v>
      </c>
      <c r="H70" s="37">
        <v>8.76</v>
      </c>
      <c r="I70" s="37">
        <v>8.4</v>
      </c>
      <c r="J70" s="37">
        <v>0</v>
      </c>
      <c r="K70" s="37">
        <v>100</v>
      </c>
      <c r="L70" s="37">
        <v>74.1</v>
      </c>
      <c r="M70" s="37">
        <v>0</v>
      </c>
      <c r="N70" s="37">
        <v>0</v>
      </c>
      <c r="O70" s="37">
        <v>0</v>
      </c>
      <c r="P70" s="37">
        <v>0</v>
      </c>
      <c r="Q70" s="37">
        <f t="shared" si="1"/>
        <v>0</v>
      </c>
      <c r="R70" s="37">
        <v>0</v>
      </c>
      <c r="S70" s="37">
        <v>0</v>
      </c>
      <c r="T70" s="37">
        <v>0</v>
      </c>
      <c r="U70" s="37">
        <v>0</v>
      </c>
      <c r="V70" s="37">
        <v>0</v>
      </c>
      <c r="W70" s="37">
        <v>0</v>
      </c>
      <c r="X70" s="37">
        <v>0</v>
      </c>
      <c r="Y70" s="37">
        <v>0</v>
      </c>
      <c r="Z70" s="37">
        <v>0</v>
      </c>
      <c r="AA70" s="37">
        <v>0</v>
      </c>
      <c r="AB70" s="37">
        <v>0</v>
      </c>
      <c r="AC70" s="37">
        <v>0</v>
      </c>
      <c r="AD70" s="37">
        <v>0</v>
      </c>
      <c r="AE70" s="37">
        <v>0</v>
      </c>
      <c r="AF70" s="37">
        <v>0</v>
      </c>
      <c r="AG70" s="37">
        <v>0</v>
      </c>
      <c r="AH70" s="37">
        <v>0</v>
      </c>
      <c r="AI70" s="37">
        <v>0</v>
      </c>
      <c r="AJ70" s="37">
        <v>0</v>
      </c>
      <c r="AK70" s="37">
        <v>0</v>
      </c>
      <c r="AL70" s="37">
        <v>0</v>
      </c>
      <c r="AM70" s="37">
        <v>0</v>
      </c>
      <c r="AN70" s="37">
        <v>0</v>
      </c>
      <c r="AO70" s="54">
        <v>0</v>
      </c>
      <c r="AP70" s="49"/>
      <c r="AQ70" s="49"/>
      <c r="AR70" s="49"/>
      <c r="AS70" s="37">
        <v>0</v>
      </c>
    </row>
    <row r="71" spans="1:45" ht="12.75">
      <c r="A71" s="48"/>
      <c r="B71" s="53" t="s">
        <v>473</v>
      </c>
      <c r="C71" s="37">
        <v>7.11</v>
      </c>
      <c r="D71" s="37">
        <v>0</v>
      </c>
      <c r="E71" s="37">
        <v>100</v>
      </c>
      <c r="F71" s="37">
        <v>1</v>
      </c>
      <c r="G71" s="37">
        <v>93</v>
      </c>
      <c r="H71" s="37">
        <v>3.35</v>
      </c>
      <c r="I71" s="37">
        <v>3.035</v>
      </c>
      <c r="J71" s="37">
        <v>43.8</v>
      </c>
      <c r="K71" s="37">
        <v>8.6</v>
      </c>
      <c r="L71" s="37">
        <v>1.9</v>
      </c>
      <c r="M71" s="37">
        <v>9.7</v>
      </c>
      <c r="N71" s="37">
        <v>1.99</v>
      </c>
      <c r="O71" s="37">
        <v>1.37</v>
      </c>
      <c r="P71" s="37">
        <v>0.26</v>
      </c>
      <c r="Q71" s="37">
        <f t="shared" si="1"/>
        <v>-0.439090909090909</v>
      </c>
      <c r="R71" s="37">
        <v>1.2</v>
      </c>
      <c r="S71" s="37">
        <v>0.06</v>
      </c>
      <c r="T71" s="37">
        <v>48</v>
      </c>
      <c r="U71" s="37">
        <v>0.04</v>
      </c>
      <c r="V71" s="37">
        <v>100</v>
      </c>
      <c r="W71" s="37">
        <v>1.536</v>
      </c>
      <c r="X71" s="37">
        <v>0</v>
      </c>
      <c r="Y71" s="37">
        <v>4.93</v>
      </c>
      <c r="Z71" s="37">
        <v>4.22</v>
      </c>
      <c r="AA71" s="37">
        <v>2.96</v>
      </c>
      <c r="AB71" s="37">
        <v>7.18</v>
      </c>
      <c r="AC71" s="37">
        <v>1.09</v>
      </c>
      <c r="AD71" s="37">
        <v>2.12</v>
      </c>
      <c r="AE71" s="37">
        <v>3.33</v>
      </c>
      <c r="AF71" s="37">
        <v>1.3</v>
      </c>
      <c r="AG71" s="37">
        <v>1.2</v>
      </c>
      <c r="AH71" s="37">
        <v>0.59</v>
      </c>
      <c r="AI71" s="37">
        <v>1.79</v>
      </c>
      <c r="AJ71" s="37">
        <v>2.22</v>
      </c>
      <c r="AK71" s="37">
        <v>2</v>
      </c>
      <c r="AL71" s="37">
        <v>4.22</v>
      </c>
      <c r="AM71" s="37">
        <v>1.65</v>
      </c>
      <c r="AN71" s="37">
        <v>0.8</v>
      </c>
      <c r="AO71" s="54">
        <v>2.41</v>
      </c>
      <c r="AP71" s="49"/>
      <c r="AQ71" s="49"/>
      <c r="AR71" s="49"/>
      <c r="AS71" s="37">
        <v>0</v>
      </c>
    </row>
    <row r="72" spans="1:44" ht="12.75">
      <c r="A72" s="48"/>
      <c r="B72" s="53" t="s">
        <v>474</v>
      </c>
      <c r="C72" s="37">
        <v>13.75</v>
      </c>
      <c r="D72" s="37">
        <v>0</v>
      </c>
      <c r="E72" s="37">
        <v>100</v>
      </c>
      <c r="F72" s="37">
        <v>1</v>
      </c>
      <c r="G72" s="37">
        <v>0</v>
      </c>
      <c r="H72" s="37">
        <v>0</v>
      </c>
      <c r="I72" s="37">
        <v>0</v>
      </c>
      <c r="J72" s="37">
        <v>0</v>
      </c>
      <c r="K72" s="37">
        <v>0</v>
      </c>
      <c r="L72" s="37">
        <v>0</v>
      </c>
      <c r="M72" s="37">
        <v>0</v>
      </c>
      <c r="N72" s="37">
        <v>17.5</v>
      </c>
      <c r="O72" s="37">
        <v>9.5</v>
      </c>
      <c r="P72" s="37">
        <v>0</v>
      </c>
      <c r="Q72" s="37">
        <f t="shared" si="1"/>
        <v>-6.409090909090908</v>
      </c>
      <c r="R72" s="37">
        <v>0.3</v>
      </c>
      <c r="S72" s="37">
        <v>0.007</v>
      </c>
      <c r="T72" s="37">
        <v>39</v>
      </c>
      <c r="U72" s="37">
        <v>0.15</v>
      </c>
      <c r="V72" s="37">
        <v>90</v>
      </c>
      <c r="W72" s="37">
        <v>0</v>
      </c>
      <c r="X72" s="37">
        <v>0</v>
      </c>
      <c r="Y72" s="37">
        <v>0</v>
      </c>
      <c r="Z72" s="37">
        <v>0</v>
      </c>
      <c r="AA72" s="37">
        <v>0</v>
      </c>
      <c r="AB72" s="37">
        <v>0</v>
      </c>
      <c r="AC72" s="37">
        <v>0</v>
      </c>
      <c r="AD72" s="37">
        <v>0</v>
      </c>
      <c r="AE72" s="37">
        <v>0</v>
      </c>
      <c r="AF72" s="37">
        <v>0</v>
      </c>
      <c r="AG72" s="37">
        <v>0</v>
      </c>
      <c r="AH72" s="37">
        <v>0</v>
      </c>
      <c r="AI72" s="37">
        <v>0</v>
      </c>
      <c r="AJ72" s="37">
        <v>0</v>
      </c>
      <c r="AK72" s="37">
        <v>0</v>
      </c>
      <c r="AL72" s="37">
        <v>0</v>
      </c>
      <c r="AM72" s="37">
        <v>0</v>
      </c>
      <c r="AN72" s="37">
        <v>0</v>
      </c>
      <c r="AO72" s="54">
        <v>0</v>
      </c>
      <c r="AP72" s="49"/>
      <c r="AQ72" s="49"/>
      <c r="AR72" s="49"/>
    </row>
    <row r="73" spans="1:45" ht="12.75">
      <c r="A73" s="48"/>
      <c r="B73" s="53" t="s">
        <v>475</v>
      </c>
      <c r="C73" s="37">
        <v>15</v>
      </c>
      <c r="D73" s="37">
        <v>0</v>
      </c>
      <c r="E73" s="37">
        <v>100</v>
      </c>
      <c r="F73" s="37">
        <v>1</v>
      </c>
      <c r="G73" s="37">
        <v>88</v>
      </c>
      <c r="H73" s="37">
        <v>3.685</v>
      </c>
      <c r="I73" s="37">
        <v>3.38</v>
      </c>
      <c r="J73" s="37">
        <v>47.8</v>
      </c>
      <c r="K73" s="37">
        <v>1</v>
      </c>
      <c r="L73" s="37">
        <v>0.4</v>
      </c>
      <c r="M73" s="37">
        <v>3</v>
      </c>
      <c r="N73" s="37">
        <v>0.2</v>
      </c>
      <c r="O73" s="37">
        <v>0.65</v>
      </c>
      <c r="P73" s="37">
        <v>0.21</v>
      </c>
      <c r="Q73" s="37">
        <f t="shared" si="1"/>
        <v>0.4681818181818182</v>
      </c>
      <c r="R73" s="37">
        <v>1.9</v>
      </c>
      <c r="S73" s="37">
        <v>0.02</v>
      </c>
      <c r="T73" s="37">
        <v>27.5</v>
      </c>
      <c r="U73" s="37">
        <v>0.04</v>
      </c>
      <c r="V73" s="37">
        <v>60</v>
      </c>
      <c r="W73" s="37">
        <v>2850</v>
      </c>
      <c r="X73" s="37">
        <v>3.6</v>
      </c>
      <c r="Y73" s="37">
        <v>3.6</v>
      </c>
      <c r="Z73" s="37">
        <v>2.05</v>
      </c>
      <c r="AA73" s="37">
        <v>2.48</v>
      </c>
      <c r="AB73" s="37">
        <v>5.53</v>
      </c>
      <c r="AC73" s="37">
        <v>1.3</v>
      </c>
      <c r="AD73" s="37">
        <v>2.6</v>
      </c>
      <c r="AE73" s="37">
        <v>3.8</v>
      </c>
      <c r="AF73" s="37">
        <v>3</v>
      </c>
      <c r="AG73" s="37">
        <v>0.7</v>
      </c>
      <c r="AH73" s="37">
        <v>0.71</v>
      </c>
      <c r="AI73" s="37">
        <v>1.39</v>
      </c>
      <c r="AJ73" s="37">
        <v>2.7</v>
      </c>
      <c r="AK73" s="37">
        <v>1.95</v>
      </c>
      <c r="AL73" s="37">
        <v>4.29</v>
      </c>
      <c r="AM73" s="37">
        <v>2</v>
      </c>
      <c r="AN73" s="37">
        <v>0.7</v>
      </c>
      <c r="AO73" s="54">
        <v>2.7</v>
      </c>
      <c r="AP73" s="49"/>
      <c r="AQ73" s="49"/>
      <c r="AR73" s="49"/>
      <c r="AS73" s="37">
        <v>0</v>
      </c>
    </row>
    <row r="74" spans="1:45" ht="12.75">
      <c r="A74" s="48"/>
      <c r="B74" s="53" t="s">
        <v>121</v>
      </c>
      <c r="C74" s="37">
        <v>74</v>
      </c>
      <c r="D74" s="37">
        <v>0</v>
      </c>
      <c r="E74" s="37">
        <v>100</v>
      </c>
      <c r="F74" s="37">
        <v>1</v>
      </c>
      <c r="G74" s="37">
        <v>100</v>
      </c>
      <c r="H74" s="37">
        <v>8.75</v>
      </c>
      <c r="I74" s="37">
        <v>8.4</v>
      </c>
      <c r="J74" s="37">
        <v>0</v>
      </c>
      <c r="K74" s="37">
        <v>100</v>
      </c>
      <c r="L74" s="37">
        <v>51</v>
      </c>
      <c r="M74" s="37">
        <v>0</v>
      </c>
      <c r="N74" s="37">
        <v>0</v>
      </c>
      <c r="O74" s="37">
        <v>0</v>
      </c>
      <c r="P74" s="37">
        <v>0</v>
      </c>
      <c r="Q74" s="37">
        <f t="shared" si="1"/>
        <v>0</v>
      </c>
      <c r="R74" s="37">
        <v>0</v>
      </c>
      <c r="S74" s="37">
        <v>0</v>
      </c>
      <c r="T74" s="37">
        <v>0</v>
      </c>
      <c r="U74" s="37">
        <v>0</v>
      </c>
      <c r="V74" s="37">
        <v>0</v>
      </c>
      <c r="W74" s="37">
        <v>0</v>
      </c>
      <c r="X74" s="37">
        <v>0</v>
      </c>
      <c r="Y74" s="37">
        <v>0</v>
      </c>
      <c r="Z74" s="37">
        <v>0</v>
      </c>
      <c r="AA74" s="37">
        <v>0</v>
      </c>
      <c r="AB74" s="37">
        <v>0</v>
      </c>
      <c r="AC74" s="37">
        <v>0</v>
      </c>
      <c r="AD74" s="37">
        <v>0</v>
      </c>
      <c r="AE74" s="37">
        <v>0</v>
      </c>
      <c r="AF74" s="37">
        <v>0</v>
      </c>
      <c r="AG74" s="37">
        <v>0</v>
      </c>
      <c r="AH74" s="37">
        <v>0</v>
      </c>
      <c r="AI74" s="37">
        <v>0</v>
      </c>
      <c r="AJ74" s="37">
        <v>0</v>
      </c>
      <c r="AK74" s="37">
        <v>0</v>
      </c>
      <c r="AL74" s="37">
        <v>0</v>
      </c>
      <c r="AM74" s="37">
        <v>0</v>
      </c>
      <c r="AN74" s="37">
        <v>0</v>
      </c>
      <c r="AO74" s="54">
        <v>0</v>
      </c>
      <c r="AP74" s="49"/>
      <c r="AQ74" s="49"/>
      <c r="AR74" s="49"/>
      <c r="AS74" s="37">
        <v>0</v>
      </c>
    </row>
    <row r="75" spans="1:45" ht="12.75">
      <c r="A75" s="48"/>
      <c r="B75" s="53" t="s">
        <v>476</v>
      </c>
      <c r="C75" s="37">
        <v>7.1</v>
      </c>
      <c r="D75" s="37">
        <v>0</v>
      </c>
      <c r="E75" s="37">
        <v>100</v>
      </c>
      <c r="F75" s="37">
        <v>1</v>
      </c>
      <c r="G75" s="37">
        <v>93</v>
      </c>
      <c r="H75" s="37">
        <v>2.84</v>
      </c>
      <c r="I75" s="37">
        <v>2.735</v>
      </c>
      <c r="J75" s="37">
        <v>45.4</v>
      </c>
      <c r="K75" s="37">
        <v>2.9</v>
      </c>
      <c r="L75" s="37">
        <v>1.59</v>
      </c>
      <c r="M75" s="37">
        <v>12.2</v>
      </c>
      <c r="N75" s="37">
        <v>0.37</v>
      </c>
      <c r="O75" s="37">
        <v>1</v>
      </c>
      <c r="P75" s="37">
        <v>0.3</v>
      </c>
      <c r="Q75" s="37">
        <f t="shared" si="1"/>
        <v>0.6636363636363636</v>
      </c>
      <c r="R75" s="37">
        <v>1</v>
      </c>
      <c r="S75" s="37">
        <v>0.1</v>
      </c>
      <c r="T75" s="37">
        <v>23</v>
      </c>
      <c r="U75" s="37">
        <v>2</v>
      </c>
      <c r="V75" s="37">
        <v>0</v>
      </c>
      <c r="W75" s="37">
        <v>2.894</v>
      </c>
      <c r="X75" s="37">
        <v>0</v>
      </c>
      <c r="Y75" s="37">
        <v>3.5</v>
      </c>
      <c r="Z75" s="37">
        <v>2.69</v>
      </c>
      <c r="AA75" s="37">
        <v>1.75</v>
      </c>
      <c r="AB75" s="37">
        <v>4.44</v>
      </c>
      <c r="AC75" s="37">
        <v>1.39</v>
      </c>
      <c r="AD75" s="37">
        <v>2.78</v>
      </c>
      <c r="AE75" s="37">
        <v>3.88</v>
      </c>
      <c r="AF75" s="37">
        <v>1.7</v>
      </c>
      <c r="AG75" s="37">
        <v>0.72</v>
      </c>
      <c r="AH75" s="37">
        <v>0.71</v>
      </c>
      <c r="AI75" s="37">
        <v>1.43</v>
      </c>
      <c r="AJ75" s="37">
        <v>2.93</v>
      </c>
      <c r="AK75" s="37">
        <v>1.19</v>
      </c>
      <c r="AL75" s="37">
        <v>4.12</v>
      </c>
      <c r="AM75" s="37">
        <v>2.13</v>
      </c>
      <c r="AN75" s="37">
        <v>0.71</v>
      </c>
      <c r="AO75" s="54">
        <v>3.24</v>
      </c>
      <c r="AP75" s="49"/>
      <c r="AQ75" s="49"/>
      <c r="AR75" s="49"/>
      <c r="AS75" s="37">
        <v>0</v>
      </c>
    </row>
    <row r="76" spans="1:45" ht="12.75">
      <c r="A76" s="48"/>
      <c r="B76" s="53" t="s">
        <v>122</v>
      </c>
      <c r="C76" s="37">
        <v>15.74</v>
      </c>
      <c r="D76" s="37">
        <v>0</v>
      </c>
      <c r="E76" s="37">
        <v>100</v>
      </c>
      <c r="F76" s="37">
        <v>1</v>
      </c>
      <c r="G76" s="37">
        <v>100</v>
      </c>
      <c r="H76" s="37">
        <v>8.8</v>
      </c>
      <c r="I76" s="37">
        <v>8.4</v>
      </c>
      <c r="J76" s="37">
        <v>0</v>
      </c>
      <c r="K76" s="37">
        <v>100</v>
      </c>
      <c r="L76" s="37">
        <v>65.7</v>
      </c>
      <c r="M76" s="37">
        <v>0</v>
      </c>
      <c r="N76" s="37">
        <v>0</v>
      </c>
      <c r="O76" s="37">
        <v>0</v>
      </c>
      <c r="P76" s="37">
        <v>0</v>
      </c>
      <c r="Q76" s="37">
        <f t="shared" si="1"/>
        <v>0</v>
      </c>
      <c r="R76" s="37">
        <v>0</v>
      </c>
      <c r="S76" s="37">
        <v>0</v>
      </c>
      <c r="T76" s="37">
        <v>0</v>
      </c>
      <c r="U76" s="37">
        <v>0</v>
      </c>
      <c r="V76" s="37">
        <v>0</v>
      </c>
      <c r="W76" s="37">
        <v>0</v>
      </c>
      <c r="X76" s="37">
        <v>0</v>
      </c>
      <c r="Y76" s="37">
        <v>0</v>
      </c>
      <c r="Z76" s="37">
        <v>0</v>
      </c>
      <c r="AA76" s="37">
        <v>0</v>
      </c>
      <c r="AB76" s="37">
        <v>0</v>
      </c>
      <c r="AC76" s="37">
        <v>0</v>
      </c>
      <c r="AD76" s="37">
        <v>0</v>
      </c>
      <c r="AE76" s="37">
        <v>0</v>
      </c>
      <c r="AF76" s="37">
        <v>0</v>
      </c>
      <c r="AG76" s="37">
        <v>0</v>
      </c>
      <c r="AH76" s="37">
        <v>0</v>
      </c>
      <c r="AI76" s="37">
        <v>0</v>
      </c>
      <c r="AJ76" s="37">
        <v>0</v>
      </c>
      <c r="AK76" s="37">
        <v>0</v>
      </c>
      <c r="AL76" s="37">
        <v>0</v>
      </c>
      <c r="AM76" s="37">
        <v>0</v>
      </c>
      <c r="AN76" s="37">
        <v>0</v>
      </c>
      <c r="AO76" s="54">
        <v>0</v>
      </c>
      <c r="AP76" s="49"/>
      <c r="AQ76" s="49"/>
      <c r="AR76" s="49"/>
      <c r="AS76" s="37">
        <v>0</v>
      </c>
    </row>
    <row r="77" spans="1:44" ht="12.75">
      <c r="A77" s="48"/>
      <c r="B77" s="53" t="s">
        <v>477</v>
      </c>
      <c r="C77" s="37">
        <v>30</v>
      </c>
      <c r="D77" s="37">
        <v>0</v>
      </c>
      <c r="E77" s="37">
        <v>100</v>
      </c>
      <c r="F77" s="37">
        <v>1</v>
      </c>
      <c r="G77" s="37">
        <v>100</v>
      </c>
      <c r="H77" s="37">
        <v>0</v>
      </c>
      <c r="I77" s="37">
        <v>0</v>
      </c>
      <c r="J77" s="37">
        <v>0</v>
      </c>
      <c r="K77" s="37">
        <v>0</v>
      </c>
      <c r="L77" s="37">
        <v>0</v>
      </c>
      <c r="M77" s="37">
        <v>0</v>
      </c>
      <c r="N77" s="37">
        <v>0</v>
      </c>
      <c r="O77" s="37">
        <v>0</v>
      </c>
      <c r="P77" s="37">
        <v>0</v>
      </c>
      <c r="Q77" s="37">
        <f t="shared" si="1"/>
        <v>0</v>
      </c>
      <c r="R77" s="37">
        <v>0</v>
      </c>
      <c r="S77" s="37">
        <v>0</v>
      </c>
      <c r="T77" s="37">
        <v>150000</v>
      </c>
      <c r="U77" s="37">
        <v>0</v>
      </c>
      <c r="V77" s="37">
        <v>120000</v>
      </c>
      <c r="W77" s="37">
        <v>0</v>
      </c>
      <c r="X77" s="37">
        <v>0</v>
      </c>
      <c r="Y77" s="37">
        <v>0</v>
      </c>
      <c r="Z77" s="37">
        <v>0</v>
      </c>
      <c r="AA77" s="37">
        <v>0</v>
      </c>
      <c r="AB77" s="37">
        <v>0</v>
      </c>
      <c r="AC77" s="37">
        <v>0</v>
      </c>
      <c r="AD77" s="37">
        <v>0</v>
      </c>
      <c r="AE77" s="37">
        <v>0</v>
      </c>
      <c r="AF77" s="37">
        <v>0</v>
      </c>
      <c r="AG77" s="37">
        <v>0</v>
      </c>
      <c r="AH77" s="37">
        <v>0</v>
      </c>
      <c r="AI77" s="37">
        <v>0</v>
      </c>
      <c r="AJ77" s="37">
        <v>0</v>
      </c>
      <c r="AK77" s="37">
        <v>0</v>
      </c>
      <c r="AL77" s="37">
        <v>0</v>
      </c>
      <c r="AM77" s="37">
        <v>0</v>
      </c>
      <c r="AN77" s="37">
        <v>0</v>
      </c>
      <c r="AO77" s="54">
        <v>0</v>
      </c>
      <c r="AP77" s="49"/>
      <c r="AQ77" s="49"/>
      <c r="AR77" s="49"/>
    </row>
    <row r="78" spans="2:46" ht="12.75">
      <c r="B78" s="53" t="s">
        <v>478</v>
      </c>
      <c r="C78" s="37">
        <v>200</v>
      </c>
      <c r="D78" s="37">
        <v>0</v>
      </c>
      <c r="E78" s="37">
        <v>100</v>
      </c>
      <c r="F78" s="37">
        <v>1</v>
      </c>
      <c r="G78" s="37">
        <v>100</v>
      </c>
      <c r="H78" s="37">
        <v>0</v>
      </c>
      <c r="I78" s="37">
        <v>0</v>
      </c>
      <c r="J78" s="37">
        <v>0</v>
      </c>
      <c r="K78" s="37">
        <v>0</v>
      </c>
      <c r="L78" s="37">
        <v>0</v>
      </c>
      <c r="M78" s="37">
        <v>0</v>
      </c>
      <c r="N78" s="37">
        <v>0</v>
      </c>
      <c r="O78" s="37">
        <v>0</v>
      </c>
      <c r="P78" s="37">
        <v>0</v>
      </c>
      <c r="Q78" s="37">
        <f t="shared" si="1"/>
        <v>0</v>
      </c>
      <c r="R78" s="37">
        <v>0</v>
      </c>
      <c r="S78" s="37">
        <v>0</v>
      </c>
      <c r="T78" s="37"/>
      <c r="U78" s="37"/>
      <c r="V78" s="37"/>
      <c r="W78" s="37">
        <v>88</v>
      </c>
      <c r="X78" s="37">
        <v>220</v>
      </c>
      <c r="Y78" s="37">
        <v>0</v>
      </c>
      <c r="Z78" s="37">
        <v>0</v>
      </c>
      <c r="AA78" s="37">
        <v>0</v>
      </c>
      <c r="AB78" s="37">
        <v>0</v>
      </c>
      <c r="AC78" s="37">
        <v>0</v>
      </c>
      <c r="AD78" s="37">
        <v>0</v>
      </c>
      <c r="AE78" s="37">
        <v>0</v>
      </c>
      <c r="AF78" s="37">
        <v>0</v>
      </c>
      <c r="AG78" s="37">
        <v>0</v>
      </c>
      <c r="AH78" s="37">
        <v>0</v>
      </c>
      <c r="AI78" s="37">
        <v>0</v>
      </c>
      <c r="AJ78" s="37">
        <v>0</v>
      </c>
      <c r="AK78" s="37">
        <v>0</v>
      </c>
      <c r="AL78" s="37">
        <v>0</v>
      </c>
      <c r="AM78" s="37">
        <v>0</v>
      </c>
      <c r="AN78" s="37">
        <v>0</v>
      </c>
      <c r="AO78" s="54">
        <v>0</v>
      </c>
      <c r="AP78"/>
      <c r="AQ78"/>
      <c r="AR78"/>
      <c r="AS78"/>
      <c r="AT78"/>
    </row>
    <row r="79" spans="1:44" ht="12.75">
      <c r="A79" s="48"/>
      <c r="B79" s="53" t="s">
        <v>111</v>
      </c>
      <c r="C79" s="37">
        <v>13.94</v>
      </c>
      <c r="D79" s="37">
        <v>0</v>
      </c>
      <c r="E79" s="37">
        <v>100</v>
      </c>
      <c r="F79" s="37">
        <v>1</v>
      </c>
      <c r="G79" s="37">
        <v>100</v>
      </c>
      <c r="H79" s="37">
        <v>8</v>
      </c>
      <c r="I79" s="37">
        <v>7.7</v>
      </c>
      <c r="J79" s="37">
        <v>0</v>
      </c>
      <c r="K79" s="37">
        <v>100</v>
      </c>
      <c r="L79" s="37">
        <v>3.1</v>
      </c>
      <c r="M79" s="37">
        <v>0</v>
      </c>
      <c r="N79" s="37">
        <v>0</v>
      </c>
      <c r="O79" s="37">
        <v>0</v>
      </c>
      <c r="P79" s="37">
        <v>0</v>
      </c>
      <c r="Q79" s="37">
        <f t="shared" si="1"/>
        <v>0</v>
      </c>
      <c r="R79" s="37">
        <v>0</v>
      </c>
      <c r="S79" s="37">
        <v>0</v>
      </c>
      <c r="T79" s="37">
        <v>0</v>
      </c>
      <c r="U79" s="37">
        <v>0</v>
      </c>
      <c r="V79" s="37">
        <v>0</v>
      </c>
      <c r="W79" s="37">
        <v>0</v>
      </c>
      <c r="X79" s="37">
        <v>0</v>
      </c>
      <c r="Y79" s="37">
        <v>0</v>
      </c>
      <c r="Z79" s="37">
        <v>0</v>
      </c>
      <c r="AA79" s="37">
        <v>0</v>
      </c>
      <c r="AB79" s="37">
        <v>0</v>
      </c>
      <c r="AC79" s="37">
        <v>0</v>
      </c>
      <c r="AD79" s="37">
        <v>0</v>
      </c>
      <c r="AE79" s="37">
        <v>0</v>
      </c>
      <c r="AF79" s="37">
        <v>0</v>
      </c>
      <c r="AG79" s="37">
        <v>0</v>
      </c>
      <c r="AH79" s="37">
        <v>0</v>
      </c>
      <c r="AI79" s="37">
        <v>0</v>
      </c>
      <c r="AJ79" s="37">
        <v>0</v>
      </c>
      <c r="AK79" s="37">
        <v>0</v>
      </c>
      <c r="AL79" s="37">
        <v>0</v>
      </c>
      <c r="AM79" s="37">
        <v>0</v>
      </c>
      <c r="AN79" s="37">
        <v>0</v>
      </c>
      <c r="AO79" s="54">
        <v>0</v>
      </c>
      <c r="AP79" s="49"/>
      <c r="AQ79" s="49"/>
      <c r="AR79" s="49"/>
    </row>
    <row r="80" spans="1:44" ht="12.75">
      <c r="A80" s="48"/>
      <c r="B80" s="53" t="s">
        <v>479</v>
      </c>
      <c r="C80" s="37">
        <v>168</v>
      </c>
      <c r="D80" s="37">
        <v>0</v>
      </c>
      <c r="E80" s="37">
        <v>100</v>
      </c>
      <c r="F80" s="37">
        <v>1</v>
      </c>
      <c r="G80" s="37">
        <v>100</v>
      </c>
      <c r="H80" s="37">
        <v>0</v>
      </c>
      <c r="I80" s="37">
        <v>0</v>
      </c>
      <c r="J80" s="37">
        <v>0</v>
      </c>
      <c r="K80" s="37">
        <v>0</v>
      </c>
      <c r="L80" s="37">
        <v>0</v>
      </c>
      <c r="M80" s="37">
        <v>0</v>
      </c>
      <c r="N80" s="37">
        <v>0</v>
      </c>
      <c r="O80" s="37">
        <v>0</v>
      </c>
      <c r="P80" s="37">
        <v>0</v>
      </c>
      <c r="Q80" s="37">
        <f t="shared" si="1"/>
        <v>0</v>
      </c>
      <c r="R80" s="37">
        <v>0</v>
      </c>
      <c r="S80" s="37">
        <v>0</v>
      </c>
      <c r="T80" s="37"/>
      <c r="U80" s="37"/>
      <c r="V80" s="37"/>
      <c r="W80" s="37">
        <v>88</v>
      </c>
      <c r="X80" s="37">
        <v>220</v>
      </c>
      <c r="Y80" s="37">
        <v>0</v>
      </c>
      <c r="Z80" s="37">
        <v>0</v>
      </c>
      <c r="AA80" s="37">
        <v>0</v>
      </c>
      <c r="AB80" s="37">
        <v>0</v>
      </c>
      <c r="AC80" s="37">
        <v>0</v>
      </c>
      <c r="AD80" s="37">
        <v>0</v>
      </c>
      <c r="AE80" s="37">
        <v>0</v>
      </c>
      <c r="AF80" s="37">
        <v>0</v>
      </c>
      <c r="AG80" s="37">
        <v>0</v>
      </c>
      <c r="AH80" s="37">
        <v>0</v>
      </c>
      <c r="AI80" s="37">
        <v>0</v>
      </c>
      <c r="AJ80" s="37">
        <v>0</v>
      </c>
      <c r="AK80" s="37">
        <v>0</v>
      </c>
      <c r="AL80" s="37">
        <v>0</v>
      </c>
      <c r="AM80" s="37">
        <v>0</v>
      </c>
      <c r="AN80" s="37">
        <v>0</v>
      </c>
      <c r="AO80" s="54">
        <v>0</v>
      </c>
      <c r="AP80" s="49"/>
      <c r="AQ80" s="49"/>
      <c r="AR80" s="49"/>
    </row>
    <row r="81" spans="1:44" ht="12.75">
      <c r="A81" s="48"/>
      <c r="B81" s="53" t="s">
        <v>210</v>
      </c>
      <c r="C81" s="37">
        <v>3.32</v>
      </c>
      <c r="D81" s="37">
        <v>0</v>
      </c>
      <c r="E81" s="37">
        <v>100</v>
      </c>
      <c r="F81" s="37">
        <v>1</v>
      </c>
      <c r="G81" s="37">
        <v>89</v>
      </c>
      <c r="H81" s="37">
        <v>2.42</v>
      </c>
      <c r="I81" s="37">
        <v>2.275</v>
      </c>
      <c r="J81" s="37">
        <v>15.7</v>
      </c>
      <c r="K81" s="37">
        <v>3</v>
      </c>
      <c r="L81" s="37">
        <v>1.7</v>
      </c>
      <c r="M81" s="37">
        <v>11</v>
      </c>
      <c r="N81" s="37">
        <v>0.14</v>
      </c>
      <c r="O81" s="37">
        <v>1.15</v>
      </c>
      <c r="P81" s="37">
        <v>0.34</v>
      </c>
      <c r="Q81" s="37">
        <f t="shared" si="1"/>
        <v>1.0227272727272727</v>
      </c>
      <c r="R81" s="37">
        <v>1.19</v>
      </c>
      <c r="S81" s="37">
        <v>0.06</v>
      </c>
      <c r="T81" s="37">
        <v>113</v>
      </c>
      <c r="U81" s="37">
        <v>0.05</v>
      </c>
      <c r="V81" s="37">
        <v>133</v>
      </c>
      <c r="W81" s="37">
        <v>1.88</v>
      </c>
      <c r="X81" s="37">
        <v>1.2</v>
      </c>
      <c r="Y81" s="37">
        <v>0.98</v>
      </c>
      <c r="Z81" s="37">
        <v>0.9</v>
      </c>
      <c r="AA81" s="37">
        <v>0.9</v>
      </c>
      <c r="AB81" s="37">
        <v>1.8</v>
      </c>
      <c r="AC81" s="37">
        <v>0.34</v>
      </c>
      <c r="AD81" s="37">
        <v>0.59</v>
      </c>
      <c r="AE81" s="37">
        <v>0.91</v>
      </c>
      <c r="AF81" s="37">
        <v>0.59</v>
      </c>
      <c r="AG81" s="37">
        <v>0.17</v>
      </c>
      <c r="AH81" s="37">
        <v>0.25</v>
      </c>
      <c r="AI81" s="37">
        <v>0.42</v>
      </c>
      <c r="AJ81" s="37">
        <v>0.49</v>
      </c>
      <c r="AK81" s="37">
        <v>0.4</v>
      </c>
      <c r="AL81" s="37">
        <v>0.89</v>
      </c>
      <c r="AM81" s="37">
        <v>0.42</v>
      </c>
      <c r="AN81" s="37">
        <v>0.3</v>
      </c>
      <c r="AO81" s="54">
        <v>0.73</v>
      </c>
      <c r="AP81" s="49"/>
      <c r="AQ81" s="49"/>
      <c r="AR81" s="49"/>
    </row>
    <row r="82" spans="1:44" ht="12.75">
      <c r="A82" s="48"/>
      <c r="B82" s="53" t="s">
        <v>480</v>
      </c>
      <c r="C82" s="37">
        <v>4.35</v>
      </c>
      <c r="D82" s="37">
        <v>0</v>
      </c>
      <c r="E82" s="37">
        <v>100</v>
      </c>
      <c r="F82" s="37">
        <v>1</v>
      </c>
      <c r="G82" s="37">
        <v>88</v>
      </c>
      <c r="H82" s="37">
        <v>3.075</v>
      </c>
      <c r="I82" s="37">
        <v>3.025</v>
      </c>
      <c r="J82" s="37">
        <v>16</v>
      </c>
      <c r="K82" s="37">
        <v>3</v>
      </c>
      <c r="L82" s="37">
        <v>1.87</v>
      </c>
      <c r="M82" s="37">
        <v>7.5</v>
      </c>
      <c r="N82" s="37">
        <v>0.12</v>
      </c>
      <c r="O82" s="37">
        <v>0.9</v>
      </c>
      <c r="P82" s="37">
        <v>0.23</v>
      </c>
      <c r="Q82" s="37">
        <f t="shared" si="1"/>
        <v>0.7909090909090909</v>
      </c>
      <c r="R82" s="37">
        <v>0.99</v>
      </c>
      <c r="S82" s="37">
        <v>0.03</v>
      </c>
      <c r="T82" s="37">
        <v>118</v>
      </c>
      <c r="U82" s="37">
        <v>0.12</v>
      </c>
      <c r="V82" s="37">
        <v>150</v>
      </c>
      <c r="W82" s="37">
        <v>1.439</v>
      </c>
      <c r="X82" s="37">
        <v>0.8</v>
      </c>
      <c r="Y82" s="37">
        <v>1.15</v>
      </c>
      <c r="Z82" s="37">
        <v>0.63</v>
      </c>
      <c r="AA82" s="37">
        <v>0.75</v>
      </c>
      <c r="AB82" s="37">
        <v>1.38</v>
      </c>
      <c r="AC82" s="37">
        <v>0.37</v>
      </c>
      <c r="AD82" s="37">
        <v>0.58</v>
      </c>
      <c r="AE82" s="37">
        <v>1.07</v>
      </c>
      <c r="AF82" s="37">
        <v>0.69</v>
      </c>
      <c r="AG82" s="37">
        <v>0.21</v>
      </c>
      <c r="AH82" s="37">
        <v>0.32</v>
      </c>
      <c r="AI82" s="37">
        <v>0.53</v>
      </c>
      <c r="AJ82" s="37">
        <v>0.64</v>
      </c>
      <c r="AK82" s="37">
        <v>0.45</v>
      </c>
      <c r="AL82" s="37">
        <v>1.09</v>
      </c>
      <c r="AM82" s="37">
        <v>0.49</v>
      </c>
      <c r="AN82" s="37">
        <v>0.2</v>
      </c>
      <c r="AO82" s="54">
        <v>0.71</v>
      </c>
      <c r="AP82" s="49"/>
      <c r="AQ82" s="49"/>
      <c r="AR82" s="49"/>
    </row>
    <row r="83" spans="1:44" ht="12.75">
      <c r="A83" s="48"/>
      <c r="B83" s="53" t="s">
        <v>76</v>
      </c>
      <c r="C83" s="37">
        <v>5.78</v>
      </c>
      <c r="D83" s="37">
        <v>0</v>
      </c>
      <c r="E83" s="37">
        <v>100</v>
      </c>
      <c r="F83" s="37">
        <v>1</v>
      </c>
      <c r="G83" s="37">
        <v>87</v>
      </c>
      <c r="H83" s="37">
        <v>3.4</v>
      </c>
      <c r="I83" s="37">
        <v>3.25</v>
      </c>
      <c r="J83" s="37">
        <v>14.1</v>
      </c>
      <c r="K83" s="37">
        <v>1.9</v>
      </c>
      <c r="L83" s="37">
        <v>0.59</v>
      </c>
      <c r="M83" s="37">
        <v>2.4</v>
      </c>
      <c r="N83" s="37">
        <v>0.05</v>
      </c>
      <c r="O83" s="37">
        <v>0.37</v>
      </c>
      <c r="P83" s="37">
        <v>0.11</v>
      </c>
      <c r="Q83" s="37">
        <f t="shared" si="1"/>
        <v>0.3245454545454545</v>
      </c>
      <c r="R83" s="37">
        <v>0.45</v>
      </c>
      <c r="S83" s="37">
        <v>0.05</v>
      </c>
      <c r="T83" s="37">
        <v>32</v>
      </c>
      <c r="U83" s="37">
        <v>0.04</v>
      </c>
      <c r="V83" s="37">
        <v>31</v>
      </c>
      <c r="W83" s="37">
        <v>1.09</v>
      </c>
      <c r="X83" s="37">
        <v>0.4</v>
      </c>
      <c r="Y83" s="37">
        <v>0.58</v>
      </c>
      <c r="Z83" s="37">
        <v>0.72</v>
      </c>
      <c r="AA83" s="37">
        <v>0.63</v>
      </c>
      <c r="AB83" s="37">
        <v>1.35</v>
      </c>
      <c r="AC83" s="37">
        <v>0.22</v>
      </c>
      <c r="AD83" s="37">
        <v>0.58</v>
      </c>
      <c r="AE83" s="37">
        <v>0.94</v>
      </c>
      <c r="AF83" s="37">
        <v>0.4</v>
      </c>
      <c r="AG83" s="37">
        <v>0.19</v>
      </c>
      <c r="AH83" s="37">
        <v>0.26</v>
      </c>
      <c r="AI83" s="37">
        <v>0.45</v>
      </c>
      <c r="AJ83" s="37">
        <v>0.71</v>
      </c>
      <c r="AK83" s="37">
        <v>0.43</v>
      </c>
      <c r="AL83" s="37">
        <v>1.14</v>
      </c>
      <c r="AM83" s="37">
        <v>0.37</v>
      </c>
      <c r="AN83" s="37">
        <v>0.18</v>
      </c>
      <c r="AO83" s="54">
        <v>0.63</v>
      </c>
      <c r="AP83" s="49"/>
      <c r="AQ83" s="49"/>
      <c r="AR83" s="49"/>
    </row>
    <row r="84" spans="1:45" ht="12.75">
      <c r="A84" s="48"/>
      <c r="B84" s="53" t="s">
        <v>108</v>
      </c>
      <c r="C84" s="37">
        <v>6.2</v>
      </c>
      <c r="D84" s="37">
        <v>0</v>
      </c>
      <c r="E84" s="37">
        <v>100</v>
      </c>
      <c r="F84" s="37">
        <v>1</v>
      </c>
      <c r="G84" s="37">
        <v>89</v>
      </c>
      <c r="H84" s="37">
        <v>3.4</v>
      </c>
      <c r="I84" s="37">
        <v>3.285</v>
      </c>
      <c r="J84" s="37">
        <v>10.2</v>
      </c>
      <c r="K84" s="37">
        <v>1.8</v>
      </c>
      <c r="L84" s="37">
        <v>0</v>
      </c>
      <c r="M84" s="37">
        <v>2.4</v>
      </c>
      <c r="N84" s="37">
        <v>0.05</v>
      </c>
      <c r="O84" s="37">
        <v>0.31</v>
      </c>
      <c r="P84" s="37">
        <v>0.093</v>
      </c>
      <c r="Q84" s="37">
        <f t="shared" si="1"/>
        <v>0.26454545454545453</v>
      </c>
      <c r="R84" s="37">
        <v>0.4</v>
      </c>
      <c r="S84" s="37">
        <v>0.08</v>
      </c>
      <c r="T84" s="37">
        <v>24</v>
      </c>
      <c r="U84" s="37">
        <v>0.04</v>
      </c>
      <c r="V84" s="37">
        <v>28</v>
      </c>
      <c r="W84" s="37">
        <v>1.002</v>
      </c>
      <c r="X84" s="37">
        <v>0.4</v>
      </c>
      <c r="Y84" s="37">
        <v>0.4</v>
      </c>
      <c r="Z84" s="37">
        <v>0.49</v>
      </c>
      <c r="AA84" s="37">
        <v>0.55</v>
      </c>
      <c r="AB84" s="37">
        <v>1.04</v>
      </c>
      <c r="AC84" s="37">
        <v>0.2</v>
      </c>
      <c r="AD84" s="37">
        <v>0.42</v>
      </c>
      <c r="AE84" s="37">
        <v>0.59</v>
      </c>
      <c r="AF84" s="37">
        <v>0.31</v>
      </c>
      <c r="AG84" s="37">
        <v>0.15</v>
      </c>
      <c r="AH84" s="37">
        <v>0.22</v>
      </c>
      <c r="AI84" s="37">
        <v>0.37</v>
      </c>
      <c r="AJ84" s="37">
        <v>0.45</v>
      </c>
      <c r="AK84" s="37">
        <v>0.39</v>
      </c>
      <c r="AL84" s="37">
        <v>0.84</v>
      </c>
      <c r="AM84" s="37">
        <v>0.32</v>
      </c>
      <c r="AN84" s="37">
        <v>0.12</v>
      </c>
      <c r="AO84" s="54">
        <v>0.44</v>
      </c>
      <c r="AP84" s="49"/>
      <c r="AQ84" s="49"/>
      <c r="AR84" s="49"/>
      <c r="AS84" s="37">
        <v>1.05</v>
      </c>
    </row>
    <row r="85" spans="1:44" ht="12.75">
      <c r="A85" s="48"/>
      <c r="B85" s="53" t="s">
        <v>481</v>
      </c>
      <c r="C85" s="37">
        <v>4.71</v>
      </c>
      <c r="D85" s="37">
        <v>0</v>
      </c>
      <c r="E85" s="37">
        <v>100</v>
      </c>
      <c r="F85" s="37">
        <v>1</v>
      </c>
      <c r="G85" s="37">
        <v>93</v>
      </c>
      <c r="H85" s="37">
        <v>3.335</v>
      </c>
      <c r="I85" s="37">
        <v>3.19</v>
      </c>
      <c r="J85" s="37">
        <v>12</v>
      </c>
      <c r="K85" s="37">
        <v>0.8</v>
      </c>
      <c r="L85" s="37">
        <v>0.01</v>
      </c>
      <c r="M85" s="37">
        <v>0.2</v>
      </c>
      <c r="N85" s="37">
        <v>0.97</v>
      </c>
      <c r="O85" s="37">
        <v>0.76</v>
      </c>
      <c r="P85" s="37">
        <v>0.228</v>
      </c>
      <c r="Q85" s="37">
        <f t="shared" si="1"/>
        <v>-0.12181818181818171</v>
      </c>
      <c r="R85" s="37">
        <v>1.05</v>
      </c>
      <c r="S85" s="37">
        <v>0.07</v>
      </c>
      <c r="T85" s="37">
        <v>6</v>
      </c>
      <c r="U85" s="37">
        <v>0.48</v>
      </c>
      <c r="V85" s="37">
        <v>3</v>
      </c>
      <c r="W85" s="37">
        <v>1.369</v>
      </c>
      <c r="X85" s="37">
        <v>0.8</v>
      </c>
      <c r="Y85" s="37">
        <v>0.34</v>
      </c>
      <c r="Z85" s="37">
        <v>0.3</v>
      </c>
      <c r="AA85" s="37">
        <v>0.32</v>
      </c>
      <c r="AB85" s="37">
        <v>0.62</v>
      </c>
      <c r="AC85" s="37">
        <v>0.18</v>
      </c>
      <c r="AD85" s="37">
        <v>0.82</v>
      </c>
      <c r="AE85" s="37">
        <v>1.19</v>
      </c>
      <c r="AF85" s="37">
        <v>0.97</v>
      </c>
      <c r="AG85" s="37">
        <v>0.19</v>
      </c>
      <c r="AH85" s="37">
        <v>0.3</v>
      </c>
      <c r="AI85" s="37">
        <v>0.49</v>
      </c>
      <c r="AJ85" s="37">
        <v>0.33</v>
      </c>
      <c r="AK85" s="37">
        <v>0.25</v>
      </c>
      <c r="AL85" s="37">
        <v>0.58</v>
      </c>
      <c r="AM85" s="37">
        <v>0.89</v>
      </c>
      <c r="AN85" s="37">
        <v>0.19</v>
      </c>
      <c r="AO85" s="54">
        <v>0.68</v>
      </c>
      <c r="AP85" s="49"/>
      <c r="AQ85" s="49"/>
      <c r="AR85" s="49"/>
    </row>
    <row r="86" spans="1:45" ht="12.75">
      <c r="A86" s="48"/>
      <c r="B86" s="53" t="s">
        <v>482</v>
      </c>
      <c r="C86" s="37">
        <v>6.25</v>
      </c>
      <c r="D86" s="37">
        <v>0</v>
      </c>
      <c r="E86" s="37">
        <v>100</v>
      </c>
      <c r="F86" s="37">
        <v>1</v>
      </c>
      <c r="G86" s="37">
        <v>94</v>
      </c>
      <c r="H86" s="37">
        <v>3.335</v>
      </c>
      <c r="I86" s="37">
        <v>3.19</v>
      </c>
      <c r="J86" s="37">
        <v>12</v>
      </c>
      <c r="K86" s="37">
        <v>0.7</v>
      </c>
      <c r="L86" s="37">
        <v>0.01</v>
      </c>
      <c r="M86" s="37">
        <v>0</v>
      </c>
      <c r="N86" s="37">
        <v>0.87</v>
      </c>
      <c r="O86" s="37">
        <v>0.79</v>
      </c>
      <c r="P86" s="37">
        <v>0.79</v>
      </c>
      <c r="Q86" s="37">
        <f t="shared" si="1"/>
        <v>-0.0009090909090908594</v>
      </c>
      <c r="R86" s="37">
        <v>1.2</v>
      </c>
      <c r="S86" s="37">
        <v>1.5</v>
      </c>
      <c r="T86" s="37">
        <v>7</v>
      </c>
      <c r="U86" s="37">
        <v>1.3</v>
      </c>
      <c r="V86" s="37">
        <v>3</v>
      </c>
      <c r="W86" s="37">
        <v>1980</v>
      </c>
      <c r="X86" s="37">
        <v>0.85</v>
      </c>
      <c r="Y86" s="37">
        <v>0.4</v>
      </c>
      <c r="Z86" s="37">
        <v>0</v>
      </c>
      <c r="AA86" s="37">
        <v>0</v>
      </c>
      <c r="AB86" s="37">
        <v>0</v>
      </c>
      <c r="AC86" s="37">
        <v>0.2</v>
      </c>
      <c r="AD86" s="37">
        <v>0.9</v>
      </c>
      <c r="AE86" s="37">
        <v>1.2</v>
      </c>
      <c r="AF86" s="37">
        <v>1.1</v>
      </c>
      <c r="AG86" s="37">
        <v>0.2</v>
      </c>
      <c r="AH86" s="37">
        <v>0.3</v>
      </c>
      <c r="AI86" s="37">
        <v>0.42</v>
      </c>
      <c r="AJ86" s="37">
        <v>0.4</v>
      </c>
      <c r="AK86" s="37">
        <v>0.25</v>
      </c>
      <c r="AL86" s="37">
        <v>0.61</v>
      </c>
      <c r="AM86" s="37">
        <v>0.8</v>
      </c>
      <c r="AN86" s="37">
        <v>0.2</v>
      </c>
      <c r="AO86" s="54">
        <v>0.7</v>
      </c>
      <c r="AP86" s="49"/>
      <c r="AQ86" s="49"/>
      <c r="AR86" s="49"/>
      <c r="AS86" s="37">
        <v>0.44</v>
      </c>
    </row>
    <row r="87" spans="1:44" ht="12.75">
      <c r="A87" s="48"/>
      <c r="B87" s="53" t="s">
        <v>483</v>
      </c>
      <c r="C87" s="37"/>
      <c r="D87" s="37">
        <v>0</v>
      </c>
      <c r="E87" s="37">
        <v>100</v>
      </c>
      <c r="F87" s="37">
        <v>1</v>
      </c>
      <c r="G87" s="37">
        <v>0</v>
      </c>
      <c r="H87" s="37">
        <v>0</v>
      </c>
      <c r="I87" s="37">
        <v>0</v>
      </c>
      <c r="J87" s="37">
        <v>0</v>
      </c>
      <c r="K87" s="37">
        <v>0</v>
      </c>
      <c r="L87" s="37">
        <v>0</v>
      </c>
      <c r="M87" s="37">
        <v>0</v>
      </c>
      <c r="N87" s="37">
        <v>0</v>
      </c>
      <c r="O87" s="37">
        <v>0</v>
      </c>
      <c r="P87" s="37">
        <v>0</v>
      </c>
      <c r="Q87" s="37">
        <f t="shared" si="1"/>
        <v>0</v>
      </c>
      <c r="R87" s="37"/>
      <c r="S87" s="37"/>
      <c r="T87" s="37"/>
      <c r="U87" s="37"/>
      <c r="V87" s="37"/>
      <c r="W87" s="37"/>
      <c r="X87" s="37"/>
      <c r="Y87" s="37"/>
      <c r="Z87" s="37"/>
      <c r="AA87" s="37"/>
      <c r="AB87" s="37"/>
      <c r="AC87" s="37"/>
      <c r="AD87" s="37"/>
      <c r="AE87" s="37"/>
      <c r="AF87" s="37"/>
      <c r="AG87" s="37"/>
      <c r="AH87" s="37"/>
      <c r="AI87" s="37"/>
      <c r="AJ87" s="37"/>
      <c r="AK87" s="37"/>
      <c r="AL87" s="37"/>
      <c r="AM87" s="37"/>
      <c r="AN87" s="37"/>
      <c r="AO87" s="54"/>
      <c r="AP87" s="49"/>
      <c r="AQ87" s="49"/>
      <c r="AR87" s="49"/>
    </row>
    <row r="88" spans="1:44" ht="12.75">
      <c r="A88" s="48"/>
      <c r="B88" s="53"/>
      <c r="C88" s="37"/>
      <c r="D88" s="37"/>
      <c r="E88" s="37"/>
      <c r="F88" s="37"/>
      <c r="G88" s="37"/>
      <c r="H88" s="37"/>
      <c r="I88" s="37"/>
      <c r="J88" s="37"/>
      <c r="K88" s="37"/>
      <c r="L88" s="37"/>
      <c r="M88" s="37"/>
      <c r="N88" s="37"/>
      <c r="O88" s="37"/>
      <c r="P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54"/>
      <c r="AP88" s="49"/>
      <c r="AQ88" s="49"/>
      <c r="AR88" s="49"/>
    </row>
    <row r="89" spans="1:44" ht="12.75">
      <c r="A89" s="48"/>
      <c r="B89" s="53"/>
      <c r="C89" s="37"/>
      <c r="D89" s="37"/>
      <c r="E89" s="37"/>
      <c r="F89" s="37"/>
      <c r="G89" s="37"/>
      <c r="H89" s="37"/>
      <c r="I89" s="37"/>
      <c r="J89" s="37"/>
      <c r="K89" s="37"/>
      <c r="L89" s="37"/>
      <c r="M89" s="37"/>
      <c r="N89" s="37"/>
      <c r="O89" s="37"/>
      <c r="P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54"/>
      <c r="AP89" s="49"/>
      <c r="AQ89" s="49"/>
      <c r="AR89" s="49"/>
    </row>
    <row r="90" spans="1:44" ht="12.75">
      <c r="A90" s="48"/>
      <c r="B90" s="53"/>
      <c r="C90" s="37"/>
      <c r="D90" s="37"/>
      <c r="E90" s="37"/>
      <c r="F90" s="37"/>
      <c r="G90" s="37"/>
      <c r="H90" s="37"/>
      <c r="I90" s="37"/>
      <c r="J90" s="37"/>
      <c r="K90" s="37"/>
      <c r="L90" s="37"/>
      <c r="M90" s="37"/>
      <c r="N90" s="37"/>
      <c r="O90" s="37"/>
      <c r="P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54"/>
      <c r="AP90" s="49"/>
      <c r="AQ90" s="49"/>
      <c r="AR90" s="49"/>
    </row>
    <row r="91" spans="1:44" ht="12.75">
      <c r="A91" s="48"/>
      <c r="B91" s="53"/>
      <c r="C91" s="37"/>
      <c r="D91" s="37"/>
      <c r="E91" s="37"/>
      <c r="F91" s="37"/>
      <c r="G91" s="37"/>
      <c r="H91" s="37"/>
      <c r="I91" s="37"/>
      <c r="J91" s="37"/>
      <c r="K91" s="37"/>
      <c r="L91" s="37"/>
      <c r="M91" s="37"/>
      <c r="N91" s="37"/>
      <c r="O91" s="37"/>
      <c r="P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54"/>
      <c r="AP91" s="49"/>
      <c r="AQ91" s="49"/>
      <c r="AR91" s="49"/>
    </row>
    <row r="92" spans="1:44" ht="12.75">
      <c r="A92" s="48"/>
      <c r="B92" s="53"/>
      <c r="C92" s="37"/>
      <c r="D92" s="37"/>
      <c r="E92" s="37"/>
      <c r="F92" s="37"/>
      <c r="G92" s="37"/>
      <c r="H92" s="37"/>
      <c r="I92" s="37"/>
      <c r="J92" s="37"/>
      <c r="K92" s="37"/>
      <c r="L92" s="37"/>
      <c r="M92" s="37"/>
      <c r="N92" s="37"/>
      <c r="O92" s="37"/>
      <c r="P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54"/>
      <c r="AP92" s="49"/>
      <c r="AQ92" s="49"/>
      <c r="AR92" s="49"/>
    </row>
    <row r="93" spans="1:44" ht="12.75">
      <c r="A93" s="48"/>
      <c r="B93" s="53"/>
      <c r="C93" s="37"/>
      <c r="D93" s="37"/>
      <c r="E93" s="37"/>
      <c r="F93" s="37"/>
      <c r="G93" s="37"/>
      <c r="H93" s="37"/>
      <c r="I93" s="37"/>
      <c r="J93" s="37"/>
      <c r="K93" s="37"/>
      <c r="L93" s="37"/>
      <c r="M93" s="37"/>
      <c r="N93" s="37"/>
      <c r="O93" s="37"/>
      <c r="P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54"/>
      <c r="AP93" s="49"/>
      <c r="AQ93" s="49"/>
      <c r="AR93" s="49"/>
    </row>
    <row r="94" spans="1:44" ht="12.75">
      <c r="A94" s="48"/>
      <c r="B94" s="53"/>
      <c r="C94" s="37"/>
      <c r="D94" s="37"/>
      <c r="E94" s="37"/>
      <c r="F94" s="37"/>
      <c r="G94" s="37"/>
      <c r="H94" s="37"/>
      <c r="I94" s="37"/>
      <c r="J94" s="37"/>
      <c r="K94" s="37"/>
      <c r="L94" s="37"/>
      <c r="M94" s="37"/>
      <c r="N94" s="37"/>
      <c r="O94" s="37"/>
      <c r="P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54"/>
      <c r="AP94" s="49"/>
      <c r="AQ94" s="49"/>
      <c r="AR94" s="49"/>
    </row>
    <row r="95" spans="1:44" ht="12.75">
      <c r="A95" s="48"/>
      <c r="B95" s="53"/>
      <c r="C95" s="37"/>
      <c r="D95" s="37"/>
      <c r="E95" s="37"/>
      <c r="F95" s="37"/>
      <c r="G95" s="37"/>
      <c r="H95" s="37"/>
      <c r="I95" s="37"/>
      <c r="J95" s="37"/>
      <c r="K95" s="37"/>
      <c r="L95" s="37"/>
      <c r="M95" s="37"/>
      <c r="N95" s="37"/>
      <c r="O95" s="37"/>
      <c r="P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54"/>
      <c r="AP95" s="49"/>
      <c r="AQ95" s="49"/>
      <c r="AR95" s="49"/>
    </row>
    <row r="96" spans="1:44" ht="12.75">
      <c r="A96" s="48"/>
      <c r="B96" s="53"/>
      <c r="C96" s="37"/>
      <c r="D96" s="37"/>
      <c r="E96" s="37"/>
      <c r="F96" s="37"/>
      <c r="G96" s="37"/>
      <c r="H96" s="37"/>
      <c r="I96" s="37"/>
      <c r="J96" s="37"/>
      <c r="K96" s="37"/>
      <c r="L96" s="37"/>
      <c r="M96" s="37"/>
      <c r="N96" s="37"/>
      <c r="O96" s="37"/>
      <c r="P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54"/>
      <c r="AP96" s="49"/>
      <c r="AQ96" s="49"/>
      <c r="AR96" s="49"/>
    </row>
    <row r="97" spans="1:44" ht="12.75">
      <c r="A97" s="48"/>
      <c r="B97" s="53"/>
      <c r="C97" s="37"/>
      <c r="D97" s="37"/>
      <c r="E97" s="37"/>
      <c r="F97" s="37"/>
      <c r="G97" s="37"/>
      <c r="H97" s="37"/>
      <c r="I97" s="37"/>
      <c r="J97" s="37"/>
      <c r="K97" s="37"/>
      <c r="L97" s="37"/>
      <c r="M97" s="37"/>
      <c r="N97" s="37"/>
      <c r="O97" s="37"/>
      <c r="P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54"/>
      <c r="AP97" s="49"/>
      <c r="AQ97" s="49"/>
      <c r="AR97" s="49"/>
    </row>
    <row r="98" spans="1:44" ht="12.75">
      <c r="A98" s="48"/>
      <c r="B98" s="53"/>
      <c r="C98" s="37"/>
      <c r="D98" s="37"/>
      <c r="E98" s="37"/>
      <c r="F98" s="37"/>
      <c r="G98" s="37"/>
      <c r="H98" s="37"/>
      <c r="I98" s="37"/>
      <c r="J98" s="37"/>
      <c r="K98" s="37"/>
      <c r="L98" s="37"/>
      <c r="M98" s="37"/>
      <c r="N98" s="37"/>
      <c r="O98" s="37"/>
      <c r="P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54"/>
      <c r="AP98" s="49"/>
      <c r="AQ98" s="49"/>
      <c r="AR98" s="49"/>
    </row>
    <row r="99" spans="1:44" ht="12.75">
      <c r="A99" s="48"/>
      <c r="B99" s="53"/>
      <c r="C99" s="37"/>
      <c r="D99" s="37"/>
      <c r="E99" s="37"/>
      <c r="F99" s="37"/>
      <c r="G99" s="37"/>
      <c r="H99" s="37"/>
      <c r="I99" s="37"/>
      <c r="J99" s="37"/>
      <c r="K99" s="37"/>
      <c r="L99" s="37"/>
      <c r="M99" s="37"/>
      <c r="N99" s="37"/>
      <c r="O99" s="37"/>
      <c r="P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54"/>
      <c r="AP99" s="49"/>
      <c r="AQ99" s="49"/>
      <c r="AR99" s="49"/>
    </row>
    <row r="100" spans="1:44" ht="12.75">
      <c r="A100" s="48"/>
      <c r="B100" s="53"/>
      <c r="C100" s="37"/>
      <c r="D100" s="37"/>
      <c r="E100" s="37"/>
      <c r="F100" s="37"/>
      <c r="G100" s="37"/>
      <c r="H100" s="37"/>
      <c r="I100" s="37"/>
      <c r="J100" s="37"/>
      <c r="K100" s="37"/>
      <c r="L100" s="37"/>
      <c r="M100" s="37"/>
      <c r="N100" s="37"/>
      <c r="O100" s="37"/>
      <c r="P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54"/>
      <c r="AP100" s="49"/>
      <c r="AQ100" s="49"/>
      <c r="AR100" s="49"/>
    </row>
    <row r="101" spans="1:44" ht="12.75">
      <c r="A101" s="48"/>
      <c r="B101" s="53"/>
      <c r="C101" s="37"/>
      <c r="D101" s="37"/>
      <c r="E101" s="37"/>
      <c r="F101" s="37"/>
      <c r="G101" s="37"/>
      <c r="H101" s="37"/>
      <c r="I101" s="37"/>
      <c r="J101" s="37"/>
      <c r="K101" s="37"/>
      <c r="L101" s="37"/>
      <c r="M101" s="37"/>
      <c r="N101" s="37"/>
      <c r="O101" s="37"/>
      <c r="P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54"/>
      <c r="AP101" s="49"/>
      <c r="AQ101" s="49"/>
      <c r="AR101" s="49"/>
    </row>
    <row r="102" spans="1:44" ht="12.75">
      <c r="A102" s="48"/>
      <c r="B102" s="53"/>
      <c r="C102" s="37"/>
      <c r="D102" s="37"/>
      <c r="E102" s="37"/>
      <c r="F102" s="37"/>
      <c r="G102" s="37"/>
      <c r="H102" s="37"/>
      <c r="I102" s="37"/>
      <c r="J102" s="37"/>
      <c r="K102" s="37"/>
      <c r="L102" s="37"/>
      <c r="M102" s="37"/>
      <c r="N102" s="37"/>
      <c r="O102" s="37"/>
      <c r="P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54"/>
      <c r="AP102" s="49"/>
      <c r="AQ102" s="49"/>
      <c r="AR102" s="49"/>
    </row>
    <row r="103" spans="1:44" ht="12.75">
      <c r="A103" s="48"/>
      <c r="B103" s="53"/>
      <c r="C103" s="37"/>
      <c r="D103" s="37"/>
      <c r="E103" s="37"/>
      <c r="F103" s="37"/>
      <c r="G103" s="37"/>
      <c r="H103" s="37"/>
      <c r="I103" s="37"/>
      <c r="J103" s="37"/>
      <c r="K103" s="37"/>
      <c r="L103" s="37"/>
      <c r="M103" s="37"/>
      <c r="N103" s="37"/>
      <c r="O103" s="37"/>
      <c r="P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54"/>
      <c r="AP103" s="49"/>
      <c r="AQ103" s="49"/>
      <c r="AR103" s="49"/>
    </row>
    <row r="104" spans="1:44" ht="12.75">
      <c r="A104" s="48"/>
      <c r="B104" s="53"/>
      <c r="C104" s="37"/>
      <c r="D104" s="37"/>
      <c r="E104" s="37"/>
      <c r="F104" s="37"/>
      <c r="G104" s="37"/>
      <c r="H104" s="37"/>
      <c r="I104" s="37"/>
      <c r="J104" s="37"/>
      <c r="K104" s="37"/>
      <c r="L104" s="37"/>
      <c r="M104" s="37"/>
      <c r="N104" s="37"/>
      <c r="O104" s="37"/>
      <c r="P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54"/>
      <c r="AP104" s="49"/>
      <c r="AQ104" s="49"/>
      <c r="AR104" s="49"/>
    </row>
    <row r="105" spans="1:44" ht="12.75">
      <c r="A105" s="48"/>
      <c r="B105" s="53"/>
      <c r="C105" s="37"/>
      <c r="D105" s="37"/>
      <c r="E105" s="37"/>
      <c r="F105" s="37"/>
      <c r="G105" s="37"/>
      <c r="H105" s="37"/>
      <c r="I105" s="37"/>
      <c r="J105" s="37"/>
      <c r="K105" s="37"/>
      <c r="L105" s="37"/>
      <c r="M105" s="37"/>
      <c r="N105" s="37"/>
      <c r="O105" s="37"/>
      <c r="P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54"/>
      <c r="AP105" s="49"/>
      <c r="AQ105" s="49"/>
      <c r="AR105" s="49"/>
    </row>
    <row r="106" spans="1:44" ht="13.5" thickBot="1">
      <c r="A106" s="48"/>
      <c r="B106" s="55"/>
      <c r="C106" s="56"/>
      <c r="D106" s="56"/>
      <c r="E106" s="56"/>
      <c r="F106" s="56"/>
      <c r="G106" s="56"/>
      <c r="H106" s="56"/>
      <c r="I106" s="56"/>
      <c r="J106" s="56"/>
      <c r="K106" s="56"/>
      <c r="L106" s="56"/>
      <c r="M106" s="56"/>
      <c r="N106" s="56"/>
      <c r="O106" s="56"/>
      <c r="P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7"/>
      <c r="AP106" s="49"/>
      <c r="AQ106" s="49"/>
      <c r="AR106" s="49"/>
    </row>
    <row r="107" spans="1:44" ht="12.75">
      <c r="A107" s="48"/>
      <c r="B107" s="48"/>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row>
    <row r="108" spans="1:44" ht="12.75">
      <c r="A108" s="48"/>
      <c r="B108" s="48"/>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row>
    <row r="109" spans="1:44" ht="12.75">
      <c r="A109" s="48"/>
      <c r="B109" s="48"/>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row>
    <row r="110" spans="1:44" ht="12.75">
      <c r="A110" s="48"/>
      <c r="B110" s="48"/>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row>
    <row r="111" spans="1:44" ht="12.75">
      <c r="A111" s="48"/>
      <c r="B111" s="48"/>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row>
  </sheetData>
  <printOptions/>
  <pageMargins left="0.75" right="0.75" top="1" bottom="1" header="0.5" footer="0.5"/>
  <pageSetup horizontalDpi="300" verticalDpi="300" orientation="landscape" r:id="rId3"/>
  <legacyDrawing r:id="rId2"/>
</worksheet>
</file>

<file path=xl/worksheets/sheet11.xml><?xml version="1.0" encoding="utf-8"?>
<worksheet xmlns="http://schemas.openxmlformats.org/spreadsheetml/2006/main" xmlns:r="http://schemas.openxmlformats.org/officeDocument/2006/relationships">
  <dimension ref="A1:P27"/>
  <sheetViews>
    <sheetView workbookViewId="0" topLeftCell="A3">
      <selection activeCell="A17" sqref="A17"/>
    </sheetView>
  </sheetViews>
  <sheetFormatPr defaultColWidth="9.140625" defaultRowHeight="12.75"/>
  <cols>
    <col min="1" max="1" width="14.140625" style="0" customWidth="1"/>
    <col min="2" max="2" width="11.00390625" style="0" customWidth="1"/>
    <col min="3" max="3" width="14.140625" style="0" customWidth="1"/>
    <col min="5" max="5" width="14.140625" style="0" customWidth="1"/>
    <col min="7" max="7" width="14.57421875" style="0" customWidth="1"/>
    <col min="9" max="9" width="14.140625" style="0" customWidth="1"/>
    <col min="11" max="11" width="14.00390625" style="0" customWidth="1"/>
    <col min="13" max="13" width="15.8515625" style="0" customWidth="1"/>
    <col min="15" max="15" width="14.7109375" style="0" customWidth="1"/>
  </cols>
  <sheetData>
    <row r="1" spans="1:16" ht="18.75">
      <c r="A1" s="408"/>
      <c r="B1" s="409"/>
      <c r="C1" s="410" t="s">
        <v>484</v>
      </c>
      <c r="D1" s="409"/>
      <c r="E1" s="409"/>
      <c r="F1" s="409"/>
      <c r="G1" s="409"/>
      <c r="H1" s="409"/>
      <c r="I1" s="409"/>
      <c r="J1" s="409"/>
      <c r="K1" s="409"/>
      <c r="L1" s="409"/>
      <c r="M1" s="409"/>
      <c r="N1" s="409"/>
      <c r="O1" s="409"/>
      <c r="P1" s="409"/>
    </row>
    <row r="2" spans="1:16" ht="15">
      <c r="A2" s="408"/>
      <c r="B2" s="409"/>
      <c r="C2" s="409"/>
      <c r="D2" s="409"/>
      <c r="E2" s="409"/>
      <c r="F2" s="409"/>
      <c r="G2" s="409"/>
      <c r="H2" s="409"/>
      <c r="I2" s="409"/>
      <c r="J2" s="409"/>
      <c r="K2" s="409"/>
      <c r="L2" s="409"/>
      <c r="M2" s="409"/>
      <c r="N2" s="409"/>
      <c r="O2" s="409"/>
      <c r="P2" s="409"/>
    </row>
    <row r="3" spans="1:16" ht="15" customHeight="1">
      <c r="A3" s="408" t="s">
        <v>485</v>
      </c>
      <c r="B3" s="409"/>
      <c r="C3" s="409"/>
      <c r="D3" s="409"/>
      <c r="E3" s="409"/>
      <c r="F3" s="409"/>
      <c r="G3" s="409"/>
      <c r="H3" s="409"/>
      <c r="I3" s="409"/>
      <c r="J3" s="409"/>
      <c r="K3" s="409"/>
      <c r="L3" s="409"/>
      <c r="M3" s="409"/>
      <c r="N3" s="409"/>
      <c r="O3" s="409"/>
      <c r="P3" s="409"/>
    </row>
    <row r="4" spans="1:16" ht="15" customHeight="1">
      <c r="A4" s="408" t="s">
        <v>486</v>
      </c>
      <c r="B4" s="409"/>
      <c r="C4" s="409"/>
      <c r="D4" s="409"/>
      <c r="E4" s="409"/>
      <c r="F4" s="409"/>
      <c r="G4" s="409"/>
      <c r="H4" s="409"/>
      <c r="I4" s="409"/>
      <c r="J4" s="409"/>
      <c r="K4" s="409"/>
      <c r="L4" s="409"/>
      <c r="M4" s="409"/>
      <c r="N4" s="409"/>
      <c r="O4" s="409"/>
      <c r="P4" s="409"/>
    </row>
    <row r="5" spans="1:16" ht="15" customHeight="1">
      <c r="A5" s="408" t="s">
        <v>487</v>
      </c>
      <c r="B5" s="409"/>
      <c r="C5" s="409"/>
      <c r="D5" s="409"/>
      <c r="E5" s="409"/>
      <c r="F5" s="409"/>
      <c r="G5" s="409"/>
      <c r="H5" s="409"/>
      <c r="I5" s="409"/>
      <c r="J5" s="409"/>
      <c r="K5" s="409"/>
      <c r="L5" s="409"/>
      <c r="M5" s="409"/>
      <c r="N5" s="409"/>
      <c r="O5" s="409"/>
      <c r="P5" s="409"/>
    </row>
    <row r="6" spans="1:16" ht="15" customHeight="1">
      <c r="A6" s="408" t="s">
        <v>488</v>
      </c>
      <c r="B6" s="409"/>
      <c r="C6" s="409"/>
      <c r="D6" s="409"/>
      <c r="E6" s="409"/>
      <c r="F6" s="409"/>
      <c r="G6" s="409"/>
      <c r="H6" s="409"/>
      <c r="I6" s="409"/>
      <c r="J6" s="409"/>
      <c r="K6" s="409"/>
      <c r="L6" s="409"/>
      <c r="M6" s="409"/>
      <c r="N6" s="409"/>
      <c r="O6" s="409"/>
      <c r="P6" s="409"/>
    </row>
    <row r="7" spans="1:16" ht="15">
      <c r="A7" s="436" t="s">
        <v>497</v>
      </c>
      <c r="B7" s="437"/>
      <c r="C7" s="437"/>
      <c r="D7" s="437"/>
      <c r="E7" s="437"/>
      <c r="F7" s="437"/>
      <c r="G7" s="437"/>
      <c r="H7" s="437"/>
      <c r="I7" s="437"/>
      <c r="J7" s="409"/>
      <c r="K7" s="409"/>
      <c r="L7" s="409"/>
      <c r="M7" s="409"/>
      <c r="N7" s="409"/>
      <c r="O7" s="409"/>
      <c r="P7" s="409"/>
    </row>
    <row r="8" spans="1:16" ht="12.75">
      <c r="A8" s="409"/>
      <c r="B8" s="409"/>
      <c r="C8" s="409"/>
      <c r="D8" s="409"/>
      <c r="E8" s="409"/>
      <c r="F8" s="409"/>
      <c r="G8" s="409"/>
      <c r="H8" s="409"/>
      <c r="I8" s="409"/>
      <c r="J8" s="409"/>
      <c r="K8" s="409"/>
      <c r="L8" s="409"/>
      <c r="M8" s="409"/>
      <c r="N8" s="409"/>
      <c r="O8" s="409"/>
      <c r="P8" s="409"/>
    </row>
    <row r="9" spans="1:16" ht="12.75">
      <c r="A9" s="409"/>
      <c r="B9" s="409"/>
      <c r="C9" s="409"/>
      <c r="D9" s="409"/>
      <c r="E9" s="409"/>
      <c r="F9" s="409"/>
      <c r="G9" s="409"/>
      <c r="H9" s="409"/>
      <c r="I9" s="409"/>
      <c r="J9" s="409"/>
      <c r="K9" s="409"/>
      <c r="L9" s="409"/>
      <c r="M9" s="409"/>
      <c r="N9" s="409"/>
      <c r="O9" s="409"/>
      <c r="P9" s="409"/>
    </row>
    <row r="10" spans="1:15" s="411" customFormat="1" ht="15.75">
      <c r="A10" s="411" t="s">
        <v>490</v>
      </c>
      <c r="C10" s="411" t="s">
        <v>491</v>
      </c>
      <c r="E10" s="411" t="s">
        <v>489</v>
      </c>
      <c r="G10" s="411" t="s">
        <v>492</v>
      </c>
      <c r="I10" s="411" t="s">
        <v>493</v>
      </c>
      <c r="K10" s="411" t="s">
        <v>494</v>
      </c>
      <c r="M10" s="411" t="s">
        <v>495</v>
      </c>
      <c r="O10" s="411" t="s">
        <v>496</v>
      </c>
    </row>
    <row r="11" spans="1:16" ht="12.75">
      <c r="A11" s="140" t="s">
        <v>163</v>
      </c>
      <c r="B11" s="140" t="s">
        <v>498</v>
      </c>
      <c r="C11" s="140" t="s">
        <v>163</v>
      </c>
      <c r="D11" s="140" t="s">
        <v>498</v>
      </c>
      <c r="E11" s="140" t="s">
        <v>163</v>
      </c>
      <c r="F11" s="140" t="s">
        <v>498</v>
      </c>
      <c r="G11" s="140" t="s">
        <v>163</v>
      </c>
      <c r="H11" s="140" t="s">
        <v>498</v>
      </c>
      <c r="I11" s="140" t="s">
        <v>163</v>
      </c>
      <c r="J11" s="140" t="s">
        <v>498</v>
      </c>
      <c r="K11" s="140" t="s">
        <v>163</v>
      </c>
      <c r="L11" s="140" t="s">
        <v>498</v>
      </c>
      <c r="M11" s="140" t="s">
        <v>163</v>
      </c>
      <c r="N11" s="140" t="s">
        <v>498</v>
      </c>
      <c r="O11" s="140" t="s">
        <v>163</v>
      </c>
      <c r="P11" s="140" t="s">
        <v>498</v>
      </c>
    </row>
    <row r="12" spans="1:16" ht="12.75">
      <c r="A12" s="412" t="s">
        <v>499</v>
      </c>
      <c r="B12" s="1">
        <v>39.25</v>
      </c>
      <c r="C12" s="412" t="s">
        <v>499</v>
      </c>
      <c r="D12" s="1">
        <v>55.85</v>
      </c>
      <c r="E12" s="412" t="s">
        <v>499</v>
      </c>
      <c r="F12" s="1">
        <v>62.95</v>
      </c>
      <c r="G12" s="412" t="s">
        <v>499</v>
      </c>
      <c r="H12" s="1">
        <v>70.45</v>
      </c>
      <c r="I12" s="412" t="s">
        <v>499</v>
      </c>
      <c r="J12" s="1">
        <v>77.75</v>
      </c>
      <c r="K12" s="412" t="s">
        <v>499</v>
      </c>
      <c r="L12" s="1">
        <v>81.6</v>
      </c>
      <c r="M12" s="412" t="s">
        <v>499</v>
      </c>
      <c r="N12" s="1">
        <v>65.5</v>
      </c>
      <c r="O12" s="412" t="s">
        <v>499</v>
      </c>
      <c r="P12" s="1">
        <v>52.95</v>
      </c>
    </row>
    <row r="13" spans="1:16" ht="12.75">
      <c r="A13" s="412" t="s">
        <v>500</v>
      </c>
      <c r="B13" s="1">
        <v>18.75</v>
      </c>
      <c r="C13" s="412" t="s">
        <v>500</v>
      </c>
      <c r="D13" s="1">
        <v>21.75</v>
      </c>
      <c r="E13" s="412" t="s">
        <v>500</v>
      </c>
      <c r="F13" s="1">
        <v>29.5</v>
      </c>
      <c r="G13" s="412" t="s">
        <v>500</v>
      </c>
      <c r="H13" s="1">
        <v>21</v>
      </c>
      <c r="I13" s="412" t="s">
        <v>500</v>
      </c>
      <c r="J13" s="1">
        <v>14.25</v>
      </c>
      <c r="K13" s="412" t="s">
        <v>500</v>
      </c>
      <c r="L13" s="1">
        <v>12.4</v>
      </c>
      <c r="M13" s="412" t="s">
        <v>500</v>
      </c>
      <c r="N13" s="1">
        <v>11.15</v>
      </c>
      <c r="O13" s="412" t="s">
        <v>500</v>
      </c>
      <c r="P13" s="1">
        <v>20.5</v>
      </c>
    </row>
    <row r="14" spans="1:16" ht="12.75">
      <c r="A14" s="412" t="s">
        <v>501</v>
      </c>
      <c r="B14" s="1">
        <v>27.5</v>
      </c>
      <c r="C14" s="412" t="s">
        <v>501</v>
      </c>
      <c r="D14" s="1">
        <v>10</v>
      </c>
      <c r="E14" s="418" t="s">
        <v>519</v>
      </c>
      <c r="F14" s="1">
        <v>3</v>
      </c>
      <c r="G14" s="418" t="s">
        <v>519</v>
      </c>
      <c r="H14" s="1">
        <v>4.85</v>
      </c>
      <c r="I14" s="418" t="s">
        <v>519</v>
      </c>
      <c r="J14" s="1">
        <v>4.65</v>
      </c>
      <c r="K14" s="418" t="s">
        <v>519</v>
      </c>
      <c r="L14" s="1">
        <v>3.15</v>
      </c>
      <c r="M14" s="412" t="s">
        <v>185</v>
      </c>
      <c r="N14" s="1">
        <v>10</v>
      </c>
      <c r="O14" s="412" t="s">
        <v>185</v>
      </c>
      <c r="P14" s="1">
        <v>10</v>
      </c>
    </row>
    <row r="15" spans="1:16" ht="12.75">
      <c r="A15" s="412" t="s">
        <v>502</v>
      </c>
      <c r="B15" s="1">
        <v>3</v>
      </c>
      <c r="C15" s="412" t="s">
        <v>502</v>
      </c>
      <c r="D15" s="1">
        <v>2.5</v>
      </c>
      <c r="E15" s="412" t="s">
        <v>447</v>
      </c>
      <c r="F15" s="1">
        <v>1.9</v>
      </c>
      <c r="G15" s="412" t="s">
        <v>447</v>
      </c>
      <c r="H15" s="1">
        <v>1.85</v>
      </c>
      <c r="I15" s="412" t="s">
        <v>447</v>
      </c>
      <c r="J15" s="1">
        <v>1.75</v>
      </c>
      <c r="K15" s="412" t="s">
        <v>447</v>
      </c>
      <c r="L15" s="1">
        <v>1.2</v>
      </c>
      <c r="M15" s="412" t="s">
        <v>512</v>
      </c>
      <c r="N15" s="1">
        <v>5</v>
      </c>
      <c r="O15" s="412" t="s">
        <v>513</v>
      </c>
      <c r="P15" s="1">
        <v>5</v>
      </c>
    </row>
    <row r="16" spans="1:16" ht="12.75">
      <c r="A16" s="412" t="s">
        <v>503</v>
      </c>
      <c r="B16" s="1">
        <v>5</v>
      </c>
      <c r="C16" s="412" t="s">
        <v>511</v>
      </c>
      <c r="D16" s="1">
        <v>2.5</v>
      </c>
      <c r="E16" s="412" t="s">
        <v>86</v>
      </c>
      <c r="F16" s="1">
        <v>0.65</v>
      </c>
      <c r="G16" s="412" t="s">
        <v>86</v>
      </c>
      <c r="H16" s="1">
        <v>0.75</v>
      </c>
      <c r="I16" s="412" t="s">
        <v>86</v>
      </c>
      <c r="J16" s="1">
        <v>0.75</v>
      </c>
      <c r="K16" s="412" t="s">
        <v>86</v>
      </c>
      <c r="L16" s="1">
        <v>0.9</v>
      </c>
      <c r="M16" s="418" t="s">
        <v>519</v>
      </c>
      <c r="N16" s="1">
        <v>3.9</v>
      </c>
      <c r="O16" s="418" t="s">
        <v>519</v>
      </c>
      <c r="P16" s="1">
        <v>6.4</v>
      </c>
    </row>
    <row r="17" spans="1:16" ht="12.75">
      <c r="A17" s="418" t="s">
        <v>519</v>
      </c>
      <c r="B17" s="1">
        <v>2.9</v>
      </c>
      <c r="C17" s="418" t="s">
        <v>519</v>
      </c>
      <c r="D17" s="1">
        <v>3</v>
      </c>
      <c r="E17" s="412" t="s">
        <v>510</v>
      </c>
      <c r="F17" s="1">
        <v>0.35</v>
      </c>
      <c r="G17" s="412" t="s">
        <v>510</v>
      </c>
      <c r="H17" s="1">
        <v>0.35</v>
      </c>
      <c r="I17" s="412" t="s">
        <v>510</v>
      </c>
      <c r="J17" s="1">
        <v>0.35</v>
      </c>
      <c r="K17" s="412" t="s">
        <v>510</v>
      </c>
      <c r="L17" s="1">
        <v>0.35</v>
      </c>
      <c r="M17" s="412" t="s">
        <v>447</v>
      </c>
      <c r="N17" s="1">
        <v>2.7</v>
      </c>
      <c r="O17" s="412" t="s">
        <v>447</v>
      </c>
      <c r="P17" s="1">
        <v>2.8</v>
      </c>
    </row>
    <row r="18" spans="1:16" ht="12.75">
      <c r="A18" s="412" t="s">
        <v>447</v>
      </c>
      <c r="B18" s="1">
        <v>1.1</v>
      </c>
      <c r="C18" s="412" t="s">
        <v>447</v>
      </c>
      <c r="D18" s="1">
        <v>2</v>
      </c>
      <c r="E18" s="412" t="s">
        <v>504</v>
      </c>
      <c r="F18" s="1">
        <v>0.2</v>
      </c>
      <c r="G18" s="412" t="s">
        <v>504</v>
      </c>
      <c r="H18" s="1">
        <v>0.2</v>
      </c>
      <c r="I18" s="412" t="s">
        <v>504</v>
      </c>
      <c r="J18" s="1">
        <v>0.2</v>
      </c>
      <c r="K18" s="412" t="s">
        <v>504</v>
      </c>
      <c r="L18" s="1">
        <v>0.2</v>
      </c>
      <c r="M18" s="412" t="s">
        <v>86</v>
      </c>
      <c r="N18" s="1">
        <v>0.55</v>
      </c>
      <c r="O18" s="412" t="s">
        <v>86</v>
      </c>
      <c r="P18" s="1">
        <v>0.4</v>
      </c>
    </row>
    <row r="19" spans="1:16" ht="12.75">
      <c r="A19" s="412" t="s">
        <v>86</v>
      </c>
      <c r="B19" s="1">
        <v>0.5</v>
      </c>
      <c r="C19" s="412" t="s">
        <v>86</v>
      </c>
      <c r="D19" s="1">
        <v>0.5</v>
      </c>
      <c r="E19" s="412" t="s">
        <v>505</v>
      </c>
      <c r="F19" s="1">
        <v>0.045</v>
      </c>
      <c r="G19" s="412" t="s">
        <v>505</v>
      </c>
      <c r="H19" s="1">
        <v>0.02</v>
      </c>
      <c r="I19" s="412" t="s">
        <v>506</v>
      </c>
      <c r="J19" s="1">
        <v>0.15</v>
      </c>
      <c r="K19" s="412" t="s">
        <v>506</v>
      </c>
      <c r="L19" s="1">
        <v>0.1</v>
      </c>
      <c r="M19" s="412" t="s">
        <v>510</v>
      </c>
      <c r="N19" s="1">
        <v>0.35</v>
      </c>
      <c r="O19" s="412" t="s">
        <v>510</v>
      </c>
      <c r="P19" s="1">
        <v>0.35</v>
      </c>
    </row>
    <row r="20" spans="1:16" ht="12.75">
      <c r="A20" s="412" t="s">
        <v>509</v>
      </c>
      <c r="B20" s="1">
        <v>0.375</v>
      </c>
      <c r="C20" s="412" t="s">
        <v>211</v>
      </c>
      <c r="D20" s="1">
        <v>0.25</v>
      </c>
      <c r="E20" s="412" t="s">
        <v>506</v>
      </c>
      <c r="F20" s="1">
        <v>0.25</v>
      </c>
      <c r="G20" s="412" t="s">
        <v>506</v>
      </c>
      <c r="H20" s="1">
        <v>0.15</v>
      </c>
      <c r="I20" s="412" t="s">
        <v>507</v>
      </c>
      <c r="J20" s="1">
        <v>0.15</v>
      </c>
      <c r="K20" s="412" t="s">
        <v>507</v>
      </c>
      <c r="L20" s="1">
        <v>0.125</v>
      </c>
      <c r="M20" s="412" t="s">
        <v>504</v>
      </c>
      <c r="N20" s="1">
        <v>0.2</v>
      </c>
      <c r="O20" s="412" t="s">
        <v>212</v>
      </c>
      <c r="P20" s="1">
        <v>0.75</v>
      </c>
    </row>
    <row r="21" spans="1:16" ht="12.75">
      <c r="A21" s="412" t="s">
        <v>504</v>
      </c>
      <c r="B21" s="1">
        <v>0.135</v>
      </c>
      <c r="C21" s="412" t="s">
        <v>504</v>
      </c>
      <c r="D21" s="1">
        <v>0.125</v>
      </c>
      <c r="E21" s="412" t="s">
        <v>507</v>
      </c>
      <c r="F21" s="1">
        <v>0.15</v>
      </c>
      <c r="G21" s="412" t="s">
        <v>507</v>
      </c>
      <c r="H21" s="1">
        <v>0.15</v>
      </c>
      <c r="M21" s="412" t="s">
        <v>506</v>
      </c>
      <c r="N21" s="1">
        <v>0.25</v>
      </c>
      <c r="O21" s="412" t="s">
        <v>504</v>
      </c>
      <c r="P21" s="1">
        <v>0.2</v>
      </c>
    </row>
    <row r="22" spans="1:16" ht="12.75">
      <c r="A22" s="412" t="s">
        <v>505</v>
      </c>
      <c r="B22" s="1">
        <v>0.095</v>
      </c>
      <c r="C22" s="412" t="s">
        <v>505</v>
      </c>
      <c r="D22" s="1">
        <v>0.11</v>
      </c>
      <c r="E22" s="412" t="s">
        <v>508</v>
      </c>
      <c r="F22" s="1">
        <v>1</v>
      </c>
      <c r="G22" s="412" t="s">
        <v>508</v>
      </c>
      <c r="H22" s="1">
        <v>0.25</v>
      </c>
      <c r="I22" s="413"/>
      <c r="K22" s="413"/>
      <c r="M22" s="416" t="s">
        <v>213</v>
      </c>
      <c r="N22" s="1">
        <v>0.25</v>
      </c>
      <c r="O22" s="412" t="s">
        <v>506</v>
      </c>
      <c r="P22" s="1">
        <v>0.25</v>
      </c>
    </row>
    <row r="23" spans="1:16" ht="12.75">
      <c r="A23" s="412" t="s">
        <v>506</v>
      </c>
      <c r="B23" s="1">
        <v>0.25</v>
      </c>
      <c r="C23" s="412" t="s">
        <v>506</v>
      </c>
      <c r="D23" s="1">
        <v>0.25</v>
      </c>
      <c r="M23" s="412" t="s">
        <v>507</v>
      </c>
      <c r="N23" s="1">
        <v>0.15</v>
      </c>
      <c r="O23" s="416" t="s">
        <v>213</v>
      </c>
      <c r="P23" s="1">
        <v>0.25</v>
      </c>
    </row>
    <row r="24" spans="1:16" ht="12.75">
      <c r="A24" s="412" t="s">
        <v>507</v>
      </c>
      <c r="B24" s="1">
        <v>0.15</v>
      </c>
      <c r="C24" s="412" t="s">
        <v>507</v>
      </c>
      <c r="D24" s="1">
        <v>0.15</v>
      </c>
      <c r="O24" s="412" t="s">
        <v>507</v>
      </c>
      <c r="P24" s="1">
        <v>0.15</v>
      </c>
    </row>
    <row r="25" spans="1:4" ht="12.75">
      <c r="A25" s="412" t="s">
        <v>508</v>
      </c>
      <c r="B25" s="1">
        <v>1</v>
      </c>
      <c r="C25" s="412" t="s">
        <v>508</v>
      </c>
      <c r="D25" s="1">
        <v>1</v>
      </c>
    </row>
    <row r="26" ht="12.75">
      <c r="M26" s="412" t="s">
        <v>514</v>
      </c>
    </row>
    <row r="27" spans="1:15" ht="12.75">
      <c r="A27" s="412"/>
      <c r="O27" s="413"/>
    </row>
  </sheetData>
  <mergeCells count="1">
    <mergeCell ref="A7:I7"/>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AS139"/>
  <sheetViews>
    <sheetView zoomScale="75" zoomScaleNormal="75" workbookViewId="0" topLeftCell="A1">
      <pane xSplit="2" ySplit="3" topLeftCell="C5" activePane="bottomRight" state="frozen"/>
      <selection pane="topLeft" activeCell="A1" sqref="A1"/>
      <selection pane="topRight" activeCell="C1" sqref="C1"/>
      <selection pane="bottomLeft" activeCell="A4" sqref="A4"/>
      <selection pane="bottomRight" activeCell="F24" sqref="F24"/>
    </sheetView>
  </sheetViews>
  <sheetFormatPr defaultColWidth="9.140625" defaultRowHeight="12.75"/>
  <cols>
    <col min="1" max="1" width="2.421875" style="0" customWidth="1"/>
    <col min="2" max="2" width="29.00390625" style="0" customWidth="1"/>
    <col min="3" max="3" width="6.00390625" style="1" bestFit="1" customWidth="1"/>
    <col min="4" max="5" width="6.00390625" style="1" customWidth="1"/>
    <col min="6" max="6" width="7.421875" style="1" bestFit="1" customWidth="1"/>
    <col min="7" max="7" width="6.7109375" style="1" bestFit="1" customWidth="1"/>
    <col min="8" max="8" width="6.00390625" style="1" bestFit="1" customWidth="1"/>
    <col min="9" max="9" width="8.57421875" style="1" customWidth="1"/>
    <col min="10" max="10" width="5.00390625" style="1" bestFit="1" customWidth="1"/>
    <col min="11" max="11" width="5.8515625" style="1" bestFit="1" customWidth="1"/>
    <col min="12" max="12" width="5.00390625" style="1" bestFit="1" customWidth="1"/>
    <col min="13" max="13" width="8.421875" style="1" bestFit="1" customWidth="1"/>
    <col min="14" max="14" width="6.00390625" style="1" bestFit="1" customWidth="1"/>
    <col min="15" max="15" width="7.00390625" style="1" bestFit="1" customWidth="1"/>
    <col min="16" max="16" width="8.57421875" style="1" bestFit="1" customWidth="1"/>
    <col min="17" max="17" width="6.00390625" style="1" bestFit="1" customWidth="1"/>
    <col min="18" max="18" width="7.00390625" style="1" bestFit="1" customWidth="1"/>
    <col min="19" max="19" width="5.140625" style="1" bestFit="1" customWidth="1"/>
    <col min="20" max="20" width="7.00390625" style="1" bestFit="1" customWidth="1"/>
    <col min="21" max="21" width="7.57421875" style="1" bestFit="1" customWidth="1"/>
    <col min="22" max="22" width="8.00390625" style="1" bestFit="1" customWidth="1"/>
    <col min="23" max="23" width="6.7109375" style="1" bestFit="1" customWidth="1"/>
    <col min="24" max="26" width="5.00390625" style="1" bestFit="1" customWidth="1"/>
    <col min="27" max="27" width="6.00390625" style="1" bestFit="1" customWidth="1"/>
    <col min="28" max="29" width="5.00390625" style="1" bestFit="1" customWidth="1"/>
    <col min="30" max="32" width="6.00390625" style="1" bestFit="1" customWidth="1"/>
    <col min="33" max="33" width="5.00390625" style="1" bestFit="1" customWidth="1"/>
    <col min="34" max="34" width="6.00390625" style="1" bestFit="1" customWidth="1"/>
    <col min="35" max="36" width="5.00390625" style="1" bestFit="1" customWidth="1"/>
    <col min="37" max="37" width="6.00390625" style="1" bestFit="1" customWidth="1"/>
    <col min="38" max="40" width="5.00390625" style="1" bestFit="1" customWidth="1"/>
    <col min="41" max="45" width="9.140625" style="1" customWidth="1"/>
  </cols>
  <sheetData>
    <row r="1" spans="4:45" s="75" customFormat="1" ht="27" thickBot="1">
      <c r="D1" s="69" t="s">
        <v>25</v>
      </c>
      <c r="F1" s="52"/>
      <c r="G1" s="52"/>
      <c r="H1" s="52"/>
      <c r="I1" s="52"/>
      <c r="J1" s="52"/>
      <c r="K1" s="52"/>
      <c r="L1" s="52"/>
      <c r="M1" s="254"/>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row>
    <row r="2" spans="1:45" s="2" customFormat="1" ht="12.75">
      <c r="A2" s="50"/>
      <c r="B2" s="58"/>
      <c r="C2" s="59"/>
      <c r="D2" s="59"/>
      <c r="E2" s="59"/>
      <c r="F2" s="59"/>
      <c r="G2" s="279" t="s">
        <v>63</v>
      </c>
      <c r="H2" s="279"/>
      <c r="I2" s="279"/>
      <c r="J2" s="279"/>
      <c r="K2" s="279"/>
      <c r="L2" s="279"/>
      <c r="M2" s="279"/>
      <c r="N2" s="279" t="s">
        <v>67</v>
      </c>
      <c r="O2" s="279" t="s">
        <v>67</v>
      </c>
      <c r="P2" s="59" t="s">
        <v>39</v>
      </c>
      <c r="Q2" s="59"/>
      <c r="R2" s="59"/>
      <c r="S2" s="59"/>
      <c r="T2" s="59"/>
      <c r="U2" s="59"/>
      <c r="V2" s="59"/>
      <c r="W2" s="59"/>
      <c r="X2" s="59"/>
      <c r="Y2" s="59"/>
      <c r="Z2" s="59"/>
      <c r="AA2" s="279" t="s">
        <v>71</v>
      </c>
      <c r="AB2" s="59"/>
      <c r="AC2" s="59"/>
      <c r="AD2" s="59"/>
      <c r="AE2" s="59"/>
      <c r="AF2" s="59"/>
      <c r="AG2" s="59"/>
      <c r="AH2" s="59"/>
      <c r="AI2" s="59"/>
      <c r="AJ2" s="59"/>
      <c r="AK2" s="59"/>
      <c r="AL2" s="59"/>
      <c r="AM2" s="59"/>
      <c r="AN2" s="60"/>
      <c r="AO2" s="51"/>
      <c r="AP2" s="51"/>
      <c r="AQ2" s="51"/>
      <c r="AR2" s="3"/>
      <c r="AS2" s="3"/>
    </row>
    <row r="3" spans="1:44" s="3" customFormat="1" ht="13.5" thickBot="1">
      <c r="A3" s="51"/>
      <c r="B3" s="67"/>
      <c r="C3" s="278" t="s">
        <v>61</v>
      </c>
      <c r="D3" s="278" t="s">
        <v>18</v>
      </c>
      <c r="E3" s="278" t="s">
        <v>19</v>
      </c>
      <c r="F3" s="278" t="s">
        <v>62</v>
      </c>
      <c r="G3" s="278" t="s">
        <v>64</v>
      </c>
      <c r="H3" s="278" t="s">
        <v>65</v>
      </c>
      <c r="I3" s="278" t="s">
        <v>66</v>
      </c>
      <c r="J3" s="278" t="s">
        <v>1</v>
      </c>
      <c r="K3" s="278" t="s">
        <v>43</v>
      </c>
      <c r="L3" s="278" t="s">
        <v>129</v>
      </c>
      <c r="M3" s="278" t="s">
        <v>130</v>
      </c>
      <c r="N3" s="278" t="s">
        <v>2</v>
      </c>
      <c r="O3" s="278" t="s">
        <v>68</v>
      </c>
      <c r="P3" s="278">
        <v>2</v>
      </c>
      <c r="Q3" s="278" t="s">
        <v>3</v>
      </c>
      <c r="R3" s="278" t="s">
        <v>4</v>
      </c>
      <c r="S3" s="278" t="s">
        <v>5</v>
      </c>
      <c r="T3" s="278" t="s">
        <v>6</v>
      </c>
      <c r="U3" s="278" t="s">
        <v>7</v>
      </c>
      <c r="V3" s="278" t="s">
        <v>69</v>
      </c>
      <c r="W3" s="278" t="s">
        <v>70</v>
      </c>
      <c r="X3" s="278" t="s">
        <v>8</v>
      </c>
      <c r="Y3" s="278" t="s">
        <v>71</v>
      </c>
      <c r="Z3" s="278" t="s">
        <v>9</v>
      </c>
      <c r="AA3" s="278" t="s">
        <v>10</v>
      </c>
      <c r="AB3" s="278" t="s">
        <v>11</v>
      </c>
      <c r="AC3" s="278" t="s">
        <v>12</v>
      </c>
      <c r="AD3" s="278" t="s">
        <v>13</v>
      </c>
      <c r="AE3" s="278" t="s">
        <v>72</v>
      </c>
      <c r="AF3" s="278" t="s">
        <v>14</v>
      </c>
      <c r="AG3" s="278" t="s">
        <v>131</v>
      </c>
      <c r="AH3" s="68" t="s">
        <v>73</v>
      </c>
      <c r="AI3" s="68" t="s">
        <v>132</v>
      </c>
      <c r="AJ3" s="278" t="s">
        <v>74</v>
      </c>
      <c r="AK3" s="68" t="s">
        <v>15</v>
      </c>
      <c r="AL3" s="68" t="s">
        <v>151</v>
      </c>
      <c r="AM3" s="68" t="s">
        <v>16</v>
      </c>
      <c r="AN3" s="277" t="s">
        <v>17</v>
      </c>
      <c r="AO3" s="51"/>
      <c r="AP3" s="51"/>
      <c r="AQ3" s="51"/>
      <c r="AR3" s="3" t="s">
        <v>133</v>
      </c>
    </row>
    <row r="4" spans="1:43" ht="18.75" thickBot="1">
      <c r="A4" s="48"/>
      <c r="B4" s="48"/>
      <c r="C4" s="169" t="s">
        <v>127</v>
      </c>
      <c r="D4" s="49"/>
      <c r="E4" s="49"/>
      <c r="F4" s="49"/>
      <c r="G4" s="276"/>
      <c r="H4" s="49"/>
      <c r="I4" s="49"/>
      <c r="J4" s="49"/>
      <c r="K4" s="49"/>
      <c r="L4" s="49"/>
      <c r="M4" s="49"/>
      <c r="N4" s="169"/>
      <c r="O4" s="49"/>
      <c r="P4" s="247"/>
      <c r="Q4" s="49"/>
      <c r="R4" s="49"/>
      <c r="S4" s="49"/>
      <c r="T4" s="49"/>
      <c r="U4" s="49"/>
      <c r="V4" s="49"/>
      <c r="W4" s="49"/>
      <c r="X4" s="169" t="s">
        <v>127</v>
      </c>
      <c r="Y4" s="49"/>
      <c r="Z4" s="49"/>
      <c r="AA4" s="49"/>
      <c r="AB4" s="49"/>
      <c r="AC4" s="49"/>
      <c r="AD4" s="49"/>
      <c r="AE4" s="49"/>
      <c r="AF4" s="49"/>
      <c r="AG4" s="49"/>
      <c r="AH4" s="49"/>
      <c r="AI4" s="49"/>
      <c r="AJ4" s="49"/>
      <c r="AK4" s="49"/>
      <c r="AL4" s="49"/>
      <c r="AM4" s="49"/>
      <c r="AN4" s="49"/>
      <c r="AO4" s="49"/>
      <c r="AP4" s="49"/>
      <c r="AQ4" s="49"/>
    </row>
    <row r="5" spans="1:43" ht="12.75">
      <c r="A5" s="48"/>
      <c r="B5" s="273" t="s">
        <v>75</v>
      </c>
      <c r="C5" s="170">
        <v>5.35</v>
      </c>
      <c r="D5" s="170"/>
      <c r="E5" s="170">
        <v>100</v>
      </c>
      <c r="F5" s="170">
        <v>1</v>
      </c>
      <c r="G5" s="170">
        <v>89</v>
      </c>
      <c r="H5" s="170">
        <v>3.35</v>
      </c>
      <c r="I5" s="170">
        <v>8.8</v>
      </c>
      <c r="J5" s="170">
        <v>3.8</v>
      </c>
      <c r="K5" s="170">
        <v>2.2</v>
      </c>
      <c r="L5" s="170">
        <v>2.2</v>
      </c>
      <c r="M5" s="170">
        <v>0.02</v>
      </c>
      <c r="N5" s="170">
        <v>0.28</v>
      </c>
      <c r="O5" s="170">
        <v>0.1</v>
      </c>
      <c r="P5" s="37">
        <f>O5-(1/P$3*M5)</f>
        <v>0.09000000000000001</v>
      </c>
      <c r="Q5" s="170">
        <v>0.3</v>
      </c>
      <c r="R5" s="170">
        <v>0.04</v>
      </c>
      <c r="S5" s="170">
        <v>5</v>
      </c>
      <c r="T5" s="170">
        <v>0.02</v>
      </c>
      <c r="U5" s="170">
        <v>10</v>
      </c>
      <c r="V5" s="170">
        <v>0.62</v>
      </c>
      <c r="W5" s="170">
        <v>0.4</v>
      </c>
      <c r="X5" s="170">
        <v>0.38</v>
      </c>
      <c r="Y5" s="170">
        <v>0.33</v>
      </c>
      <c r="Z5" s="170">
        <v>0.37</v>
      </c>
      <c r="AA5" s="170">
        <v>0.7</v>
      </c>
      <c r="AB5" s="170">
        <v>0.23</v>
      </c>
      <c r="AC5" s="170">
        <v>0.29</v>
      </c>
      <c r="AD5" s="170">
        <v>1</v>
      </c>
      <c r="AE5" s="170">
        <v>0.26</v>
      </c>
      <c r="AF5" s="170">
        <v>0.18</v>
      </c>
      <c r="AG5" s="170">
        <v>0.18</v>
      </c>
      <c r="AH5" s="170">
        <v>0.36</v>
      </c>
      <c r="AI5" s="170">
        <v>0.38</v>
      </c>
      <c r="AJ5" s="170">
        <v>0.3</v>
      </c>
      <c r="AK5" s="170">
        <v>0.68</v>
      </c>
      <c r="AL5" s="170">
        <v>0.29</v>
      </c>
      <c r="AM5" s="170">
        <v>0.06</v>
      </c>
      <c r="AN5" s="171">
        <v>0.4</v>
      </c>
      <c r="AO5" s="49"/>
      <c r="AP5" s="49"/>
      <c r="AQ5" s="49"/>
    </row>
    <row r="6" spans="1:43" ht="12.75">
      <c r="A6" s="48"/>
      <c r="B6" s="53" t="s">
        <v>76</v>
      </c>
      <c r="C6" s="37">
        <v>5.38</v>
      </c>
      <c r="D6" s="37"/>
      <c r="E6" s="37">
        <v>100</v>
      </c>
      <c r="F6" s="37">
        <v>1</v>
      </c>
      <c r="G6" s="37">
        <v>87</v>
      </c>
      <c r="H6" s="37">
        <v>2.8</v>
      </c>
      <c r="I6" s="37">
        <v>14.1</v>
      </c>
      <c r="J6" s="37">
        <v>1.9</v>
      </c>
      <c r="K6" s="37">
        <v>0.59</v>
      </c>
      <c r="L6" s="37">
        <v>2.4</v>
      </c>
      <c r="M6" s="37">
        <v>0.05</v>
      </c>
      <c r="N6" s="37">
        <v>0.37</v>
      </c>
      <c r="O6" s="37">
        <v>0.11</v>
      </c>
      <c r="P6" s="37">
        <f>O6-(1/P$3*M6)</f>
        <v>0.08499999999999999</v>
      </c>
      <c r="Q6" s="37">
        <v>0.45</v>
      </c>
      <c r="R6" s="37">
        <v>0.05</v>
      </c>
      <c r="S6" s="37">
        <v>32</v>
      </c>
      <c r="T6" s="37">
        <v>0.04</v>
      </c>
      <c r="U6" s="37">
        <v>31</v>
      </c>
      <c r="V6" s="37">
        <v>1.09</v>
      </c>
      <c r="W6" s="37">
        <v>0.4</v>
      </c>
      <c r="X6" s="37">
        <v>0.58</v>
      </c>
      <c r="Y6" s="37">
        <v>0.72</v>
      </c>
      <c r="Z6" s="37">
        <v>0.63</v>
      </c>
      <c r="AA6" s="37">
        <v>1.35</v>
      </c>
      <c r="AB6" s="37">
        <v>0.22</v>
      </c>
      <c r="AC6" s="37">
        <v>0.58</v>
      </c>
      <c r="AD6" s="37">
        <v>0.94</v>
      </c>
      <c r="AE6" s="37">
        <v>0.4</v>
      </c>
      <c r="AF6" s="37">
        <v>0.19</v>
      </c>
      <c r="AG6" s="37">
        <v>0.26</v>
      </c>
      <c r="AH6" s="37">
        <v>0.45</v>
      </c>
      <c r="AI6" s="37">
        <v>0.71</v>
      </c>
      <c r="AJ6" s="37">
        <v>0.43</v>
      </c>
      <c r="AK6" s="37">
        <v>1.14</v>
      </c>
      <c r="AL6" s="37">
        <v>0.37</v>
      </c>
      <c r="AM6" s="37">
        <v>0.18</v>
      </c>
      <c r="AN6" s="54">
        <v>0.63</v>
      </c>
      <c r="AO6" s="49"/>
      <c r="AP6" s="49"/>
      <c r="AQ6" s="49"/>
    </row>
    <row r="7" spans="1:43" ht="12.75">
      <c r="A7" s="48"/>
      <c r="B7" s="53" t="s">
        <v>78</v>
      </c>
      <c r="C7" s="37">
        <v>6.1</v>
      </c>
      <c r="D7" s="37"/>
      <c r="E7" s="37">
        <v>100</v>
      </c>
      <c r="F7" s="37">
        <v>1</v>
      </c>
      <c r="G7" s="37">
        <v>89</v>
      </c>
      <c r="H7" s="37">
        <v>2.64</v>
      </c>
      <c r="I7" s="37">
        <v>11.6</v>
      </c>
      <c r="J7" s="37">
        <v>1.8</v>
      </c>
      <c r="K7" s="37">
        <v>0.83</v>
      </c>
      <c r="L7" s="37">
        <v>5.1</v>
      </c>
      <c r="M7" s="37">
        <v>0.03</v>
      </c>
      <c r="N7" s="37">
        <v>0.36</v>
      </c>
      <c r="O7" s="37">
        <v>0.16</v>
      </c>
      <c r="P7" s="37">
        <f aca="true" t="shared" si="0" ref="P7:P29">O7-(1/P$3*M7)</f>
        <v>0.14500000000000002</v>
      </c>
      <c r="Q7" s="37">
        <v>0.48</v>
      </c>
      <c r="R7" s="37">
        <v>0.15</v>
      </c>
      <c r="S7" s="37">
        <v>16</v>
      </c>
      <c r="T7" s="37">
        <v>0.04</v>
      </c>
      <c r="U7" s="37">
        <v>17</v>
      </c>
      <c r="V7" s="37">
        <v>0.99</v>
      </c>
      <c r="W7" s="37">
        <v>0.7</v>
      </c>
      <c r="X7" s="37">
        <v>0.59</v>
      </c>
      <c r="Y7" s="37">
        <v>0.4</v>
      </c>
      <c r="Z7" s="37">
        <v>0.42</v>
      </c>
      <c r="AA7" s="37">
        <v>0.82</v>
      </c>
      <c r="AB7" s="37">
        <v>0.29</v>
      </c>
      <c r="AC7" s="37">
        <v>0.49</v>
      </c>
      <c r="AD7" s="37">
        <v>0.8</v>
      </c>
      <c r="AE7" s="37">
        <v>0.4</v>
      </c>
      <c r="AF7" s="37">
        <v>0.17</v>
      </c>
      <c r="AG7" s="37">
        <v>0.19</v>
      </c>
      <c r="AH7" s="37">
        <v>0.36</v>
      </c>
      <c r="AI7" s="37">
        <v>0.64</v>
      </c>
      <c r="AJ7" s="37">
        <v>0.33</v>
      </c>
      <c r="AK7" s="37">
        <v>0.97</v>
      </c>
      <c r="AL7" s="37">
        <v>0.42</v>
      </c>
      <c r="AM7" s="37">
        <v>0.14</v>
      </c>
      <c r="AN7" s="54">
        <v>0.62</v>
      </c>
      <c r="AO7" s="49"/>
      <c r="AP7" s="49"/>
      <c r="AQ7" s="49"/>
    </row>
    <row r="8" spans="1:43" ht="12.75">
      <c r="A8" s="48"/>
      <c r="B8" s="53" t="s">
        <v>77</v>
      </c>
      <c r="C8" s="37">
        <v>4.35</v>
      </c>
      <c r="D8" s="37"/>
      <c r="E8" s="37">
        <v>100</v>
      </c>
      <c r="F8" s="37">
        <v>1</v>
      </c>
      <c r="G8" s="37">
        <v>88</v>
      </c>
      <c r="H8" s="37">
        <v>1.8</v>
      </c>
      <c r="I8" s="37">
        <v>16</v>
      </c>
      <c r="J8" s="37">
        <v>3</v>
      </c>
      <c r="K8" s="37">
        <v>1.87</v>
      </c>
      <c r="L8" s="37">
        <v>7.5</v>
      </c>
      <c r="M8" s="37">
        <v>0.12</v>
      </c>
      <c r="N8" s="37">
        <v>0.9</v>
      </c>
      <c r="O8" s="37">
        <v>0.23</v>
      </c>
      <c r="P8" s="37">
        <f t="shared" si="0"/>
        <v>0.17</v>
      </c>
      <c r="Q8" s="37">
        <v>0.99</v>
      </c>
      <c r="R8" s="37">
        <v>0.03</v>
      </c>
      <c r="S8" s="37">
        <v>118</v>
      </c>
      <c r="T8" s="37">
        <v>0.12</v>
      </c>
      <c r="U8" s="37">
        <v>150</v>
      </c>
      <c r="V8" s="37">
        <v>1.439</v>
      </c>
      <c r="W8" s="37">
        <v>0.8</v>
      </c>
      <c r="X8" s="37">
        <v>1.15</v>
      </c>
      <c r="Y8" s="37">
        <v>0.63</v>
      </c>
      <c r="Z8" s="37">
        <v>0.75</v>
      </c>
      <c r="AA8" s="37">
        <v>1.38</v>
      </c>
      <c r="AB8" s="37">
        <v>0.37</v>
      </c>
      <c r="AC8" s="37">
        <v>0.58</v>
      </c>
      <c r="AD8" s="37">
        <v>1.07</v>
      </c>
      <c r="AE8" s="37">
        <v>0.69</v>
      </c>
      <c r="AF8" s="37">
        <v>0.21</v>
      </c>
      <c r="AG8" s="37">
        <v>0.32</v>
      </c>
      <c r="AH8" s="37">
        <v>0.53</v>
      </c>
      <c r="AI8" s="37">
        <v>0.64</v>
      </c>
      <c r="AJ8" s="37">
        <v>0.45</v>
      </c>
      <c r="AK8" s="37">
        <v>1.09</v>
      </c>
      <c r="AL8" s="37">
        <v>0.49</v>
      </c>
      <c r="AM8" s="37">
        <v>0.2</v>
      </c>
      <c r="AN8" s="54">
        <v>0.71</v>
      </c>
      <c r="AO8" s="49"/>
      <c r="AP8" s="49"/>
      <c r="AQ8" s="49"/>
    </row>
    <row r="9" spans="1:43" ht="12.75">
      <c r="A9" s="48"/>
      <c r="B9" s="274" t="s">
        <v>49</v>
      </c>
      <c r="C9" s="37">
        <v>7</v>
      </c>
      <c r="D9" s="37"/>
      <c r="E9" s="37">
        <v>100</v>
      </c>
      <c r="F9" s="37">
        <v>1</v>
      </c>
      <c r="G9" s="37">
        <v>90</v>
      </c>
      <c r="H9" s="37">
        <v>2.44</v>
      </c>
      <c r="I9" s="37">
        <v>48.5</v>
      </c>
      <c r="J9" s="37">
        <v>1</v>
      </c>
      <c r="K9" s="37">
        <v>0.4</v>
      </c>
      <c r="L9" s="37">
        <v>3.9</v>
      </c>
      <c r="M9" s="37">
        <v>0.27</v>
      </c>
      <c r="N9" s="37">
        <v>0.62</v>
      </c>
      <c r="O9" s="37">
        <v>0.24</v>
      </c>
      <c r="P9" s="37">
        <f t="shared" si="0"/>
        <v>0.10499999999999998</v>
      </c>
      <c r="Q9" s="37">
        <v>2.02</v>
      </c>
      <c r="R9" s="37">
        <v>0.05</v>
      </c>
      <c r="S9" s="37">
        <v>43</v>
      </c>
      <c r="T9" s="37">
        <v>0.03</v>
      </c>
      <c r="U9" s="37">
        <v>45</v>
      </c>
      <c r="V9" s="37">
        <v>2.731</v>
      </c>
      <c r="W9" s="37">
        <v>3.6</v>
      </c>
      <c r="X9" s="37">
        <v>3.48</v>
      </c>
      <c r="Y9" s="37">
        <v>2.05</v>
      </c>
      <c r="Z9" s="37">
        <v>2.48</v>
      </c>
      <c r="AA9" s="37">
        <v>5.53</v>
      </c>
      <c r="AB9" s="37">
        <v>1.28</v>
      </c>
      <c r="AC9" s="37">
        <v>2.12</v>
      </c>
      <c r="AD9" s="37">
        <v>3.74</v>
      </c>
      <c r="AE9" s="37">
        <v>2.96</v>
      </c>
      <c r="AF9" s="37">
        <v>0.67</v>
      </c>
      <c r="AG9" s="37">
        <v>0.72</v>
      </c>
      <c r="AH9" s="37">
        <v>1.39</v>
      </c>
      <c r="AI9" s="37">
        <v>2.34</v>
      </c>
      <c r="AJ9" s="37">
        <v>1.95</v>
      </c>
      <c r="AK9" s="37">
        <v>4.29</v>
      </c>
      <c r="AL9" s="37">
        <v>1.87</v>
      </c>
      <c r="AM9" s="37">
        <v>0.74</v>
      </c>
      <c r="AN9" s="54">
        <v>2.22</v>
      </c>
      <c r="AO9" s="49"/>
      <c r="AP9" s="49"/>
      <c r="AQ9" s="49"/>
    </row>
    <row r="10" spans="1:43" ht="12.75">
      <c r="A10" s="48"/>
      <c r="B10" s="53" t="s">
        <v>80</v>
      </c>
      <c r="C10" s="37">
        <v>6.44</v>
      </c>
      <c r="D10" s="37"/>
      <c r="E10" s="37">
        <v>100</v>
      </c>
      <c r="F10" s="37">
        <v>1</v>
      </c>
      <c r="G10" s="37">
        <v>91</v>
      </c>
      <c r="H10" s="37">
        <v>1.857</v>
      </c>
      <c r="I10" s="37">
        <v>44.7</v>
      </c>
      <c r="J10" s="37">
        <v>1.6</v>
      </c>
      <c r="K10" s="37">
        <v>0</v>
      </c>
      <c r="L10" s="37">
        <v>11.1</v>
      </c>
      <c r="M10" s="37">
        <v>0.15</v>
      </c>
      <c r="N10" s="37">
        <v>0.91</v>
      </c>
      <c r="O10" s="37">
        <v>0.273</v>
      </c>
      <c r="P10" s="37">
        <f t="shared" si="0"/>
        <v>0.198</v>
      </c>
      <c r="Q10" s="37">
        <v>0</v>
      </c>
      <c r="R10" s="37">
        <v>0</v>
      </c>
      <c r="S10" s="37">
        <v>0</v>
      </c>
      <c r="T10" s="37">
        <v>0</v>
      </c>
      <c r="U10" s="37">
        <v>0</v>
      </c>
      <c r="V10" s="37">
        <v>2.685</v>
      </c>
      <c r="W10" s="37">
        <v>0.9</v>
      </c>
      <c r="X10" s="37">
        <v>4.77</v>
      </c>
      <c r="Y10" s="37">
        <v>1.8</v>
      </c>
      <c r="Z10" s="37">
        <v>2.17</v>
      </c>
      <c r="AA10" s="37">
        <v>3.97</v>
      </c>
      <c r="AB10" s="37">
        <v>1.48</v>
      </c>
      <c r="AC10" s="37">
        <v>1.36</v>
      </c>
      <c r="AD10" s="37">
        <v>2.44</v>
      </c>
      <c r="AE10" s="37">
        <v>1.73</v>
      </c>
      <c r="AF10" s="37">
        <v>0.61</v>
      </c>
      <c r="AG10" s="37">
        <v>1.12</v>
      </c>
      <c r="AH10" s="37">
        <v>1.73</v>
      </c>
      <c r="AI10" s="37">
        <v>1.55</v>
      </c>
      <c r="AJ10" s="37">
        <v>1.45</v>
      </c>
      <c r="AK10" s="37">
        <v>3</v>
      </c>
      <c r="AL10" s="37">
        <v>1.49</v>
      </c>
      <c r="AM10" s="37">
        <v>0.55</v>
      </c>
      <c r="AN10" s="54">
        <v>1.91</v>
      </c>
      <c r="AO10" s="49"/>
      <c r="AP10" s="49"/>
      <c r="AQ10" s="49"/>
    </row>
    <row r="11" spans="1:43" ht="12.75">
      <c r="A11" s="48"/>
      <c r="B11" s="53" t="s">
        <v>81</v>
      </c>
      <c r="C11" s="37">
        <v>14.66</v>
      </c>
      <c r="D11" s="37">
        <v>0.01</v>
      </c>
      <c r="E11" s="37">
        <v>100</v>
      </c>
      <c r="F11" s="37">
        <v>1</v>
      </c>
      <c r="G11" s="37">
        <v>100</v>
      </c>
      <c r="H11" s="37">
        <v>8.2</v>
      </c>
      <c r="I11" s="37">
        <v>0</v>
      </c>
      <c r="J11" s="37">
        <v>100</v>
      </c>
      <c r="K11" s="37">
        <v>19.5</v>
      </c>
      <c r="L11" s="37">
        <v>0</v>
      </c>
      <c r="M11" s="37">
        <v>0</v>
      </c>
      <c r="N11" s="37">
        <v>0</v>
      </c>
      <c r="O11" s="37">
        <v>0</v>
      </c>
      <c r="P11" s="37">
        <f t="shared" si="0"/>
        <v>0</v>
      </c>
      <c r="Q11" s="37">
        <v>0</v>
      </c>
      <c r="R11" s="37">
        <v>0</v>
      </c>
      <c r="S11" s="37">
        <v>0</v>
      </c>
      <c r="T11" s="37">
        <v>0</v>
      </c>
      <c r="U11" s="37">
        <v>0</v>
      </c>
      <c r="V11" s="37">
        <v>0</v>
      </c>
      <c r="W11" s="37">
        <v>0</v>
      </c>
      <c r="X11" s="37">
        <v>0</v>
      </c>
      <c r="Y11" s="37">
        <v>0</v>
      </c>
      <c r="Z11" s="37">
        <v>0</v>
      </c>
      <c r="AA11" s="37">
        <v>0</v>
      </c>
      <c r="AB11" s="37">
        <v>0</v>
      </c>
      <c r="AC11" s="37">
        <v>0</v>
      </c>
      <c r="AD11" s="37">
        <v>0</v>
      </c>
      <c r="AE11" s="37">
        <v>0</v>
      </c>
      <c r="AF11" s="37">
        <v>0</v>
      </c>
      <c r="AG11" s="37">
        <v>0</v>
      </c>
      <c r="AH11" s="37">
        <v>0</v>
      </c>
      <c r="AI11" s="37">
        <v>0</v>
      </c>
      <c r="AJ11" s="37">
        <v>0</v>
      </c>
      <c r="AK11" s="37">
        <v>0</v>
      </c>
      <c r="AL11" s="37">
        <v>0</v>
      </c>
      <c r="AM11" s="37">
        <v>0</v>
      </c>
      <c r="AN11" s="54">
        <v>0</v>
      </c>
      <c r="AO11" s="49"/>
      <c r="AP11" s="49"/>
      <c r="AQ11" s="49"/>
    </row>
    <row r="12" spans="1:43" ht="12.75">
      <c r="A12" s="48"/>
      <c r="B12" s="53" t="s">
        <v>82</v>
      </c>
      <c r="C12" s="37">
        <v>12.5</v>
      </c>
      <c r="D12" s="37"/>
      <c r="E12" s="37">
        <v>100</v>
      </c>
      <c r="F12" s="37">
        <v>1</v>
      </c>
      <c r="G12" s="37">
        <v>92</v>
      </c>
      <c r="H12" s="37">
        <v>2.82</v>
      </c>
      <c r="I12" s="37">
        <v>60.5</v>
      </c>
      <c r="J12" s="37">
        <v>9.4</v>
      </c>
      <c r="K12" s="37">
        <v>0.12</v>
      </c>
      <c r="L12" s="37">
        <v>0.7</v>
      </c>
      <c r="M12" s="37">
        <v>5.11</v>
      </c>
      <c r="N12" s="37">
        <v>2.88</v>
      </c>
      <c r="O12" s="37">
        <v>2.88</v>
      </c>
      <c r="P12" s="37">
        <f t="shared" si="0"/>
        <v>0.32499999999999973</v>
      </c>
      <c r="Q12" s="37">
        <v>0.77</v>
      </c>
      <c r="R12" s="37">
        <v>0.6</v>
      </c>
      <c r="S12" s="37">
        <v>33</v>
      </c>
      <c r="T12" s="37">
        <v>0.41</v>
      </c>
      <c r="U12" s="37">
        <v>147</v>
      </c>
      <c r="V12" s="37">
        <v>3.056</v>
      </c>
      <c r="W12" s="37">
        <v>0.6</v>
      </c>
      <c r="X12" s="37">
        <v>3.79</v>
      </c>
      <c r="Y12" s="37">
        <v>4.19</v>
      </c>
      <c r="Z12" s="37">
        <v>2.25</v>
      </c>
      <c r="AA12" s="37">
        <v>6.44</v>
      </c>
      <c r="AB12" s="37">
        <v>1.46</v>
      </c>
      <c r="AC12" s="37">
        <v>2.85</v>
      </c>
      <c r="AD12" s="37">
        <v>4.5</v>
      </c>
      <c r="AE12" s="37">
        <v>4.83</v>
      </c>
      <c r="AF12" s="37">
        <v>1.78</v>
      </c>
      <c r="AG12" s="37">
        <v>0.56</v>
      </c>
      <c r="AH12" s="37">
        <v>2.34</v>
      </c>
      <c r="AI12" s="37">
        <v>2.48</v>
      </c>
      <c r="AJ12" s="37">
        <v>1.98</v>
      </c>
      <c r="AK12" s="37">
        <v>4.46</v>
      </c>
      <c r="AL12" s="37">
        <v>2.5</v>
      </c>
      <c r="AM12" s="37">
        <v>0.68</v>
      </c>
      <c r="AN12" s="54">
        <v>3.23</v>
      </c>
      <c r="AO12" s="49"/>
      <c r="AP12" s="49"/>
      <c r="AQ12" s="49"/>
    </row>
    <row r="13" spans="1:43" ht="12.75">
      <c r="A13" s="48"/>
      <c r="B13" s="53" t="s">
        <v>83</v>
      </c>
      <c r="C13" s="37">
        <v>17</v>
      </c>
      <c r="D13" s="37"/>
      <c r="E13" s="37">
        <v>100</v>
      </c>
      <c r="F13" s="37">
        <v>1</v>
      </c>
      <c r="G13" s="37">
        <v>91</v>
      </c>
      <c r="H13" s="37">
        <v>2.36</v>
      </c>
      <c r="I13" s="37">
        <v>88</v>
      </c>
      <c r="J13" s="37">
        <v>0</v>
      </c>
      <c r="K13" s="37">
        <v>0</v>
      </c>
      <c r="L13" s="37">
        <v>0.5</v>
      </c>
      <c r="M13" s="37">
        <v>0</v>
      </c>
      <c r="N13" s="37">
        <v>0</v>
      </c>
      <c r="O13" s="37">
        <v>0</v>
      </c>
      <c r="P13" s="37">
        <f t="shared" si="0"/>
        <v>0</v>
      </c>
      <c r="Q13" s="37">
        <v>0</v>
      </c>
      <c r="R13" s="37">
        <v>0</v>
      </c>
      <c r="S13" s="37">
        <v>0</v>
      </c>
      <c r="T13" s="37">
        <v>0</v>
      </c>
      <c r="U13" s="37">
        <v>0</v>
      </c>
      <c r="V13" s="37">
        <v>0</v>
      </c>
      <c r="W13" s="37">
        <v>0</v>
      </c>
      <c r="X13" s="37">
        <v>7.4</v>
      </c>
      <c r="Y13" s="37">
        <v>20</v>
      </c>
      <c r="Z13" s="37">
        <v>2.8</v>
      </c>
      <c r="AA13" s="37">
        <v>22.8</v>
      </c>
      <c r="AB13" s="37">
        <v>0.85</v>
      </c>
      <c r="AC13" s="37">
        <v>1.4</v>
      </c>
      <c r="AD13" s="37">
        <v>3.1</v>
      </c>
      <c r="AE13" s="37">
        <v>3.7</v>
      </c>
      <c r="AF13" s="37">
        <v>0.68</v>
      </c>
      <c r="AG13" s="37">
        <v>0.09</v>
      </c>
      <c r="AH13" s="37">
        <v>0.77</v>
      </c>
      <c r="AI13" s="37">
        <v>1.7</v>
      </c>
      <c r="AJ13" s="37">
        <v>0.26</v>
      </c>
      <c r="AK13" s="37">
        <v>1.96</v>
      </c>
      <c r="AL13" s="37">
        <v>1.3</v>
      </c>
      <c r="AM13" s="37">
        <v>0.09</v>
      </c>
      <c r="AN13" s="54">
        <v>1.8</v>
      </c>
      <c r="AO13" s="49"/>
      <c r="AP13" s="49"/>
      <c r="AQ13" s="49"/>
    </row>
    <row r="14" spans="1:43" ht="12.75">
      <c r="A14" s="48"/>
      <c r="B14" s="53" t="s">
        <v>57</v>
      </c>
      <c r="C14" s="37">
        <v>9.36</v>
      </c>
      <c r="D14" s="37"/>
      <c r="E14" s="37">
        <v>100</v>
      </c>
      <c r="F14" s="37">
        <v>1</v>
      </c>
      <c r="G14" s="37">
        <v>92</v>
      </c>
      <c r="H14" s="37">
        <v>2</v>
      </c>
      <c r="I14" s="37">
        <v>54.4</v>
      </c>
      <c r="J14" s="37">
        <v>7.1</v>
      </c>
      <c r="K14" s="37">
        <v>0.28</v>
      </c>
      <c r="L14" s="37">
        <v>8.7</v>
      </c>
      <c r="M14" s="37">
        <v>8.27</v>
      </c>
      <c r="N14" s="37">
        <v>4.1</v>
      </c>
      <c r="O14" s="37">
        <v>4.1</v>
      </c>
      <c r="P14" s="37">
        <f t="shared" si="0"/>
        <v>-0.03500000000000014</v>
      </c>
      <c r="Q14" s="37">
        <v>0.6</v>
      </c>
      <c r="R14" s="37">
        <v>0.91</v>
      </c>
      <c r="S14" s="37">
        <v>10</v>
      </c>
      <c r="T14" s="37">
        <v>1.15</v>
      </c>
      <c r="U14" s="37">
        <v>103</v>
      </c>
      <c r="V14" s="37">
        <v>2.077</v>
      </c>
      <c r="W14" s="37">
        <v>0.3</v>
      </c>
      <c r="X14" s="37">
        <v>3.73</v>
      </c>
      <c r="Y14" s="37">
        <v>6.3</v>
      </c>
      <c r="Z14" s="37">
        <v>1.6</v>
      </c>
      <c r="AA14" s="37">
        <v>7.9</v>
      </c>
      <c r="AB14" s="37">
        <v>1.3</v>
      </c>
      <c r="AC14" s="37">
        <v>1.6</v>
      </c>
      <c r="AD14" s="37">
        <v>3.32</v>
      </c>
      <c r="AE14" s="37">
        <v>3</v>
      </c>
      <c r="AF14" s="37">
        <v>0.75</v>
      </c>
      <c r="AG14" s="37">
        <v>0.66</v>
      </c>
      <c r="AH14" s="37">
        <v>1.41</v>
      </c>
      <c r="AI14" s="37">
        <v>1.7</v>
      </c>
      <c r="AJ14" s="37">
        <v>0.84</v>
      </c>
      <c r="AK14" s="37">
        <v>2.54</v>
      </c>
      <c r="AL14" s="37">
        <v>1.74</v>
      </c>
      <c r="AM14" s="37">
        <v>0.36</v>
      </c>
      <c r="AN14" s="54">
        <v>2.3</v>
      </c>
      <c r="AO14" s="49"/>
      <c r="AP14" s="49"/>
      <c r="AQ14" s="49"/>
    </row>
    <row r="15" spans="1:43" ht="12.75">
      <c r="A15" s="48"/>
      <c r="B15" s="240" t="s">
        <v>84</v>
      </c>
      <c r="C15" s="37">
        <v>4.87</v>
      </c>
      <c r="D15" s="37"/>
      <c r="E15" s="37">
        <v>100</v>
      </c>
      <c r="F15" s="37">
        <v>1</v>
      </c>
      <c r="G15" s="37">
        <v>92</v>
      </c>
      <c r="H15" s="37">
        <v>1.63</v>
      </c>
      <c r="I15" s="37">
        <v>20</v>
      </c>
      <c r="J15" s="37">
        <v>3.6</v>
      </c>
      <c r="K15" s="37">
        <v>0.58</v>
      </c>
      <c r="L15" s="37">
        <v>20.2</v>
      </c>
      <c r="M15" s="37">
        <v>1.67</v>
      </c>
      <c r="N15" s="37">
        <v>0.28</v>
      </c>
      <c r="O15" s="37">
        <v>0.084</v>
      </c>
      <c r="P15" s="37">
        <f t="shared" si="0"/>
        <v>-0.751</v>
      </c>
      <c r="Q15" s="37">
        <v>2.21</v>
      </c>
      <c r="R15" s="37">
        <v>0.47</v>
      </c>
      <c r="S15" s="37">
        <v>42</v>
      </c>
      <c r="T15" s="37">
        <v>0.13</v>
      </c>
      <c r="U15" s="37">
        <v>25</v>
      </c>
      <c r="V15" s="37">
        <v>1.419</v>
      </c>
      <c r="W15" s="37">
        <v>3.3</v>
      </c>
      <c r="X15" s="37">
        <v>0.92</v>
      </c>
      <c r="Y15" s="37">
        <v>0.97</v>
      </c>
      <c r="Z15" s="37">
        <v>0.89</v>
      </c>
      <c r="AA15" s="37">
        <v>1.86</v>
      </c>
      <c r="AB15" s="37">
        <v>0.34</v>
      </c>
      <c r="AC15" s="37">
        <v>0.88</v>
      </c>
      <c r="AD15" s="37">
        <v>1.3</v>
      </c>
      <c r="AE15" s="37">
        <v>0.87</v>
      </c>
      <c r="AF15" s="37">
        <v>0.31</v>
      </c>
      <c r="AG15" s="37">
        <v>0.25</v>
      </c>
      <c r="AH15" s="37">
        <v>0.56</v>
      </c>
      <c r="AI15" s="37">
        <v>0.85</v>
      </c>
      <c r="AJ15" s="37">
        <v>0.59</v>
      </c>
      <c r="AK15" s="37">
        <v>1.44</v>
      </c>
      <c r="AL15" s="37">
        <v>0.59</v>
      </c>
      <c r="AM15" s="37">
        <v>0.76</v>
      </c>
      <c r="AN15" s="54">
        <v>0.97</v>
      </c>
      <c r="AO15" s="49"/>
      <c r="AP15" s="49"/>
      <c r="AQ15" s="49"/>
    </row>
    <row r="16" spans="1:43" ht="12.75">
      <c r="A16" s="48"/>
      <c r="B16" s="53" t="s">
        <v>85</v>
      </c>
      <c r="C16" s="37">
        <v>8</v>
      </c>
      <c r="D16" s="37"/>
      <c r="E16" s="37">
        <v>100</v>
      </c>
      <c r="F16" s="37">
        <v>1</v>
      </c>
      <c r="G16" s="37">
        <v>92</v>
      </c>
      <c r="H16" s="37">
        <v>3.862</v>
      </c>
      <c r="I16" s="37">
        <v>9.8</v>
      </c>
      <c r="J16" s="37">
        <v>11.7</v>
      </c>
      <c r="K16" s="37">
        <v>0</v>
      </c>
      <c r="L16" s="37">
        <v>1.2</v>
      </c>
      <c r="M16" s="37">
        <v>0.13</v>
      </c>
      <c r="N16" s="37">
        <v>0.24</v>
      </c>
      <c r="O16" s="37">
        <v>0.072</v>
      </c>
      <c r="P16" s="37">
        <f t="shared" si="0"/>
        <v>0.006999999999999992</v>
      </c>
      <c r="Q16" s="37">
        <v>0.49</v>
      </c>
      <c r="R16" s="37">
        <v>1.48</v>
      </c>
      <c r="S16" s="37">
        <v>65</v>
      </c>
      <c r="T16" s="37">
        <v>1.14</v>
      </c>
      <c r="U16" s="37">
        <v>15</v>
      </c>
      <c r="V16" s="37">
        <v>0.923</v>
      </c>
      <c r="W16" s="37">
        <v>0.2</v>
      </c>
      <c r="X16" s="37">
        <v>0.47</v>
      </c>
      <c r="Y16" s="37">
        <v>0.82</v>
      </c>
      <c r="Z16" s="37">
        <v>0.65</v>
      </c>
      <c r="AA16" s="37">
        <v>1.47</v>
      </c>
      <c r="AB16" s="37">
        <v>0.13</v>
      </c>
      <c r="AC16" s="37">
        <v>0.45</v>
      </c>
      <c r="AD16" s="37">
        <v>0.73</v>
      </c>
      <c r="AE16" s="37">
        <v>0.31</v>
      </c>
      <c r="AF16" s="37">
        <v>0.17</v>
      </c>
      <c r="AG16" s="37">
        <v>0.17</v>
      </c>
      <c r="AH16" s="37">
        <v>0.34</v>
      </c>
      <c r="AI16" s="37">
        <v>0.4</v>
      </c>
      <c r="AJ16" s="37">
        <v>0.41</v>
      </c>
      <c r="AK16" s="37">
        <v>0.81</v>
      </c>
      <c r="AL16" s="37">
        <v>0.49</v>
      </c>
      <c r="AM16" s="37">
        <v>0.1</v>
      </c>
      <c r="AN16" s="54">
        <v>0.42</v>
      </c>
      <c r="AO16" s="49"/>
      <c r="AP16" s="49"/>
      <c r="AQ16" s="49"/>
    </row>
    <row r="17" spans="1:43" ht="12.75">
      <c r="A17" s="48"/>
      <c r="B17" s="53" t="s">
        <v>180</v>
      </c>
      <c r="C17" s="37">
        <v>10</v>
      </c>
      <c r="D17" s="37"/>
      <c r="E17" s="37">
        <v>100</v>
      </c>
      <c r="F17" s="37">
        <v>1</v>
      </c>
      <c r="G17" s="37">
        <v>93</v>
      </c>
      <c r="H17" s="37">
        <v>2.67</v>
      </c>
      <c r="I17" s="37">
        <v>58</v>
      </c>
      <c r="J17" s="37">
        <v>13</v>
      </c>
      <c r="K17" s="37">
        <v>2.54</v>
      </c>
      <c r="L17" s="37">
        <v>2</v>
      </c>
      <c r="M17" s="37">
        <v>3</v>
      </c>
      <c r="N17" s="37">
        <v>1.7</v>
      </c>
      <c r="O17" s="37">
        <v>1.7</v>
      </c>
      <c r="P17" s="37">
        <f t="shared" si="0"/>
        <v>0.19999999999999996</v>
      </c>
      <c r="Q17" s="37">
        <v>0.3</v>
      </c>
      <c r="R17" s="37">
        <v>0.54</v>
      </c>
      <c r="S17" s="37">
        <v>11</v>
      </c>
      <c r="T17" s="37">
        <v>0.4</v>
      </c>
      <c r="U17" s="37">
        <v>120</v>
      </c>
      <c r="V17" s="37">
        <v>5.952</v>
      </c>
      <c r="W17" s="37">
        <v>1</v>
      </c>
      <c r="X17" s="37">
        <v>4</v>
      </c>
      <c r="Y17" s="37">
        <v>5.9</v>
      </c>
      <c r="Z17" s="37">
        <v>3.68</v>
      </c>
      <c r="AA17" s="37">
        <v>9.58</v>
      </c>
      <c r="AB17" s="37">
        <v>1.5</v>
      </c>
      <c r="AC17" s="37">
        <v>2</v>
      </c>
      <c r="AD17" s="37">
        <v>3.7</v>
      </c>
      <c r="AE17" s="37">
        <v>2.7</v>
      </c>
      <c r="AF17" s="37">
        <v>1</v>
      </c>
      <c r="AG17" s="37">
        <v>0.69</v>
      </c>
      <c r="AH17" s="37">
        <v>1.69</v>
      </c>
      <c r="AI17" s="37">
        <v>2.1</v>
      </c>
      <c r="AJ17" s="37">
        <v>0.54</v>
      </c>
      <c r="AK17" s="37">
        <v>2.64</v>
      </c>
      <c r="AL17" s="37">
        <v>2</v>
      </c>
      <c r="AM17" s="37">
        <v>0.53</v>
      </c>
      <c r="AN17" s="54">
        <v>2.6</v>
      </c>
      <c r="AO17" s="49"/>
      <c r="AP17" s="49"/>
      <c r="AQ17" s="49"/>
    </row>
    <row r="18" spans="1:43" ht="12.75">
      <c r="A18" s="48"/>
      <c r="B18" s="53" t="s">
        <v>86</v>
      </c>
      <c r="C18" s="37">
        <v>1.525</v>
      </c>
      <c r="D18" s="37"/>
      <c r="E18" s="37">
        <v>100</v>
      </c>
      <c r="F18" s="37">
        <v>1</v>
      </c>
      <c r="G18" s="37">
        <v>0</v>
      </c>
      <c r="H18" s="37">
        <v>0</v>
      </c>
      <c r="I18" s="37">
        <v>0</v>
      </c>
      <c r="J18" s="37">
        <v>0</v>
      </c>
      <c r="K18" s="37">
        <v>0</v>
      </c>
      <c r="L18" s="37">
        <v>0</v>
      </c>
      <c r="M18" s="37">
        <v>38</v>
      </c>
      <c r="N18" s="37">
        <v>0</v>
      </c>
      <c r="O18" s="37">
        <v>0</v>
      </c>
      <c r="P18" s="37">
        <f t="shared" si="0"/>
        <v>-19</v>
      </c>
      <c r="Q18" s="37">
        <v>0.1</v>
      </c>
      <c r="R18" s="37">
        <v>0.03</v>
      </c>
      <c r="S18" s="37">
        <v>0</v>
      </c>
      <c r="T18" s="37">
        <v>0.05</v>
      </c>
      <c r="U18" s="37">
        <v>0</v>
      </c>
      <c r="V18" s="37">
        <v>0</v>
      </c>
      <c r="W18" s="37">
        <v>0</v>
      </c>
      <c r="X18" s="37">
        <v>0</v>
      </c>
      <c r="Y18" s="37">
        <v>0</v>
      </c>
      <c r="Z18" s="37">
        <v>0</v>
      </c>
      <c r="AA18" s="37">
        <v>0</v>
      </c>
      <c r="AB18" s="37">
        <v>0</v>
      </c>
      <c r="AC18" s="37">
        <v>0</v>
      </c>
      <c r="AD18" s="37">
        <v>0</v>
      </c>
      <c r="AE18" s="37">
        <v>0</v>
      </c>
      <c r="AF18" s="37">
        <v>0</v>
      </c>
      <c r="AG18" s="37">
        <v>0</v>
      </c>
      <c r="AH18" s="37">
        <v>0</v>
      </c>
      <c r="AI18" s="37">
        <v>0</v>
      </c>
      <c r="AJ18" s="37">
        <v>0</v>
      </c>
      <c r="AK18" s="37">
        <v>0</v>
      </c>
      <c r="AL18" s="37">
        <v>0</v>
      </c>
      <c r="AM18" s="37">
        <v>0</v>
      </c>
      <c r="AN18" s="54">
        <v>0</v>
      </c>
      <c r="AO18" s="49"/>
      <c r="AP18" s="49"/>
      <c r="AQ18" s="49"/>
    </row>
    <row r="19" spans="1:43" ht="12.75">
      <c r="A19" s="48"/>
      <c r="B19" s="53" t="s">
        <v>87</v>
      </c>
      <c r="C19" s="37">
        <v>12.75</v>
      </c>
      <c r="D19" s="37"/>
      <c r="E19" s="37">
        <v>100</v>
      </c>
      <c r="F19" s="37">
        <v>1</v>
      </c>
      <c r="G19" s="37">
        <v>0</v>
      </c>
      <c r="H19" s="37">
        <v>0</v>
      </c>
      <c r="I19" s="37">
        <v>0</v>
      </c>
      <c r="J19" s="37">
        <v>0</v>
      </c>
      <c r="K19" s="37">
        <v>0</v>
      </c>
      <c r="L19" s="37">
        <v>0</v>
      </c>
      <c r="M19" s="37">
        <v>32</v>
      </c>
      <c r="N19" s="37">
        <v>18</v>
      </c>
      <c r="O19" s="37">
        <v>18</v>
      </c>
      <c r="P19" s="37">
        <f t="shared" si="0"/>
        <v>2</v>
      </c>
      <c r="Q19" s="37">
        <v>0.1</v>
      </c>
      <c r="R19" s="37">
        <v>0</v>
      </c>
      <c r="S19" s="37">
        <v>200</v>
      </c>
      <c r="T19" s="37">
        <v>4.9</v>
      </c>
      <c r="U19" s="37">
        <v>60</v>
      </c>
      <c r="V19" s="37">
        <v>0</v>
      </c>
      <c r="W19" s="37">
        <v>0</v>
      </c>
      <c r="X19" s="37">
        <v>0</v>
      </c>
      <c r="Y19" s="37">
        <v>0</v>
      </c>
      <c r="Z19" s="37">
        <v>0</v>
      </c>
      <c r="AA19" s="37">
        <v>0</v>
      </c>
      <c r="AB19" s="37">
        <v>0</v>
      </c>
      <c r="AC19" s="37">
        <v>0</v>
      </c>
      <c r="AD19" s="37">
        <v>0</v>
      </c>
      <c r="AE19" s="37">
        <v>0</v>
      </c>
      <c r="AF19" s="37">
        <v>0</v>
      </c>
      <c r="AG19" s="37">
        <v>0</v>
      </c>
      <c r="AH19" s="37">
        <v>0</v>
      </c>
      <c r="AI19" s="37">
        <v>0</v>
      </c>
      <c r="AJ19" s="37">
        <v>0</v>
      </c>
      <c r="AK19" s="37">
        <v>0</v>
      </c>
      <c r="AL19" s="37">
        <v>0</v>
      </c>
      <c r="AM19" s="37">
        <v>0</v>
      </c>
      <c r="AN19" s="54">
        <v>0</v>
      </c>
      <c r="AO19" s="49"/>
      <c r="AP19" s="49"/>
      <c r="AQ19" s="49"/>
    </row>
    <row r="20" spans="1:43" ht="12.75">
      <c r="A20" s="48"/>
      <c r="B20" s="274" t="s">
        <v>176</v>
      </c>
      <c r="C20" s="37">
        <v>13.75</v>
      </c>
      <c r="D20" s="37"/>
      <c r="E20" s="37">
        <v>100</v>
      </c>
      <c r="F20" s="37">
        <v>1</v>
      </c>
      <c r="G20" s="37">
        <v>0</v>
      </c>
      <c r="H20" s="37">
        <v>0</v>
      </c>
      <c r="I20" s="37">
        <v>0</v>
      </c>
      <c r="J20" s="37">
        <v>0</v>
      </c>
      <c r="K20" s="37">
        <v>0</v>
      </c>
      <c r="L20" s="37">
        <v>0</v>
      </c>
      <c r="M20" s="37">
        <v>17.5</v>
      </c>
      <c r="N20" s="37">
        <v>9.5</v>
      </c>
      <c r="O20" s="37">
        <v>9.5</v>
      </c>
      <c r="P20" s="37">
        <f t="shared" si="0"/>
        <v>0.75</v>
      </c>
      <c r="Q20" s="37">
        <v>0.3</v>
      </c>
      <c r="R20" s="37">
        <v>0.007</v>
      </c>
      <c r="S20" s="37">
        <v>39</v>
      </c>
      <c r="T20" s="37">
        <v>0.15</v>
      </c>
      <c r="U20" s="37">
        <v>90</v>
      </c>
      <c r="V20" s="37">
        <v>0</v>
      </c>
      <c r="W20" s="37">
        <v>0</v>
      </c>
      <c r="X20" s="37">
        <v>0</v>
      </c>
      <c r="Y20" s="37">
        <v>0</v>
      </c>
      <c r="Z20" s="37">
        <v>0</v>
      </c>
      <c r="AA20" s="37">
        <v>0</v>
      </c>
      <c r="AB20" s="37">
        <v>0</v>
      </c>
      <c r="AC20" s="37">
        <v>0</v>
      </c>
      <c r="AD20" s="37">
        <v>0</v>
      </c>
      <c r="AE20" s="37">
        <v>0</v>
      </c>
      <c r="AF20" s="37">
        <v>0</v>
      </c>
      <c r="AG20" s="37">
        <v>0</v>
      </c>
      <c r="AH20" s="37">
        <v>0</v>
      </c>
      <c r="AI20" s="37">
        <v>0</v>
      </c>
      <c r="AJ20" s="37">
        <v>0</v>
      </c>
      <c r="AK20" s="37">
        <v>0</v>
      </c>
      <c r="AL20" s="37">
        <v>0</v>
      </c>
      <c r="AM20" s="37">
        <v>0</v>
      </c>
      <c r="AN20" s="54">
        <v>0</v>
      </c>
      <c r="AO20" s="49"/>
      <c r="AP20" s="49"/>
      <c r="AQ20" s="49"/>
    </row>
    <row r="21" spans="1:43" ht="12.75">
      <c r="A21" s="48"/>
      <c r="B21" s="274" t="s">
        <v>55</v>
      </c>
      <c r="C21" s="37">
        <v>2.775</v>
      </c>
      <c r="D21" s="37"/>
      <c r="E21" s="37">
        <v>100</v>
      </c>
      <c r="F21" s="37">
        <v>1</v>
      </c>
      <c r="G21" s="37">
        <v>0</v>
      </c>
      <c r="H21" s="37">
        <v>0</v>
      </c>
      <c r="I21" s="37">
        <v>0</v>
      </c>
      <c r="J21" s="37">
        <v>0</v>
      </c>
      <c r="K21" s="37">
        <v>0</v>
      </c>
      <c r="L21" s="37">
        <v>0</v>
      </c>
      <c r="M21" s="37">
        <v>0.3</v>
      </c>
      <c r="N21" s="37">
        <v>0</v>
      </c>
      <c r="O21" s="37">
        <v>0</v>
      </c>
      <c r="P21" s="37">
        <f t="shared" si="0"/>
        <v>-0.15</v>
      </c>
      <c r="Q21" s="37">
        <v>0</v>
      </c>
      <c r="R21" s="37">
        <v>60</v>
      </c>
      <c r="S21" s="37">
        <v>0</v>
      </c>
      <c r="T21" s="37">
        <v>39</v>
      </c>
      <c r="U21" s="37">
        <v>0</v>
      </c>
      <c r="V21" s="37">
        <v>0</v>
      </c>
      <c r="W21" s="37">
        <v>0</v>
      </c>
      <c r="X21" s="37">
        <v>0</v>
      </c>
      <c r="Y21" s="37">
        <v>0</v>
      </c>
      <c r="Z21" s="37">
        <v>0</v>
      </c>
      <c r="AA21" s="37">
        <v>0</v>
      </c>
      <c r="AB21" s="37">
        <v>0</v>
      </c>
      <c r="AC21" s="37">
        <v>0</v>
      </c>
      <c r="AD21" s="37">
        <v>0</v>
      </c>
      <c r="AE21" s="37">
        <v>0</v>
      </c>
      <c r="AF21" s="37">
        <v>0</v>
      </c>
      <c r="AG21" s="37">
        <v>0</v>
      </c>
      <c r="AH21" s="37">
        <v>0</v>
      </c>
      <c r="AI21" s="37">
        <v>0</v>
      </c>
      <c r="AJ21" s="37">
        <v>0</v>
      </c>
      <c r="AK21" s="37">
        <v>0</v>
      </c>
      <c r="AL21" s="37">
        <v>0</v>
      </c>
      <c r="AM21" s="37">
        <v>0</v>
      </c>
      <c r="AN21" s="54">
        <v>0</v>
      </c>
      <c r="AO21" s="49"/>
      <c r="AP21" s="49"/>
      <c r="AQ21" s="49"/>
    </row>
    <row r="22" spans="1:43" ht="12.75">
      <c r="A22" s="48"/>
      <c r="B22" s="274" t="s">
        <v>181</v>
      </c>
      <c r="C22" s="37">
        <v>168</v>
      </c>
      <c r="D22" s="37">
        <v>0.25</v>
      </c>
      <c r="E22" s="37">
        <v>0.25</v>
      </c>
      <c r="F22" s="37">
        <v>1</v>
      </c>
      <c r="G22" s="37">
        <v>100</v>
      </c>
      <c r="H22" s="37">
        <v>0</v>
      </c>
      <c r="I22" s="37">
        <v>0</v>
      </c>
      <c r="J22" s="37">
        <v>0</v>
      </c>
      <c r="K22" s="37">
        <v>0</v>
      </c>
      <c r="L22" s="37">
        <v>0</v>
      </c>
      <c r="M22" s="37">
        <v>0</v>
      </c>
      <c r="N22" s="37">
        <v>0</v>
      </c>
      <c r="O22" s="37">
        <v>0</v>
      </c>
      <c r="P22" s="37">
        <f t="shared" si="0"/>
        <v>0</v>
      </c>
      <c r="Q22" s="37">
        <v>0</v>
      </c>
      <c r="R22" s="37">
        <v>0</v>
      </c>
      <c r="S22" s="37">
        <v>0</v>
      </c>
      <c r="T22" s="37">
        <v>0</v>
      </c>
      <c r="U22" s="37">
        <v>0</v>
      </c>
      <c r="V22" s="37">
        <v>88</v>
      </c>
      <c r="W22" s="37">
        <v>220</v>
      </c>
      <c r="X22" s="37">
        <v>0</v>
      </c>
      <c r="Y22" s="37">
        <v>0</v>
      </c>
      <c r="Z22" s="37">
        <v>0</v>
      </c>
      <c r="AA22" s="37">
        <v>0</v>
      </c>
      <c r="AB22" s="37">
        <v>0</v>
      </c>
      <c r="AC22" s="37">
        <v>0</v>
      </c>
      <c r="AD22" s="37">
        <v>0</v>
      </c>
      <c r="AE22" s="37">
        <v>0</v>
      </c>
      <c r="AF22" s="37">
        <v>0</v>
      </c>
      <c r="AG22" s="37">
        <v>0</v>
      </c>
      <c r="AH22" s="37">
        <v>0</v>
      </c>
      <c r="AI22" s="37">
        <v>0</v>
      </c>
      <c r="AJ22" s="37">
        <v>0</v>
      </c>
      <c r="AK22" s="37">
        <v>0</v>
      </c>
      <c r="AL22" s="37">
        <v>0</v>
      </c>
      <c r="AM22" s="37">
        <v>0</v>
      </c>
      <c r="AN22" s="54">
        <v>0</v>
      </c>
      <c r="AO22" s="49"/>
      <c r="AP22" s="49"/>
      <c r="AQ22" s="49"/>
    </row>
    <row r="23" spans="1:43" ht="12.75">
      <c r="A23" s="48"/>
      <c r="B23" s="274" t="s">
        <v>182</v>
      </c>
      <c r="C23" s="37">
        <v>26</v>
      </c>
      <c r="D23" s="37"/>
      <c r="E23" s="37">
        <v>100</v>
      </c>
      <c r="F23" s="37">
        <v>1</v>
      </c>
      <c r="G23" s="37">
        <v>100</v>
      </c>
      <c r="H23" s="37">
        <v>0</v>
      </c>
      <c r="I23" s="37">
        <v>0</v>
      </c>
      <c r="J23" s="37">
        <v>0</v>
      </c>
      <c r="K23" s="37">
        <v>0</v>
      </c>
      <c r="L23" s="37">
        <v>0</v>
      </c>
      <c r="M23" s="37">
        <v>0</v>
      </c>
      <c r="N23" s="37">
        <v>0</v>
      </c>
      <c r="O23" s="37">
        <v>0</v>
      </c>
      <c r="P23" s="37">
        <f t="shared" si="0"/>
        <v>0</v>
      </c>
      <c r="Q23" s="37">
        <v>0</v>
      </c>
      <c r="R23" s="37">
        <v>0</v>
      </c>
      <c r="S23" s="37">
        <v>150000</v>
      </c>
      <c r="T23" s="37">
        <v>0</v>
      </c>
      <c r="U23" s="37">
        <v>120000</v>
      </c>
      <c r="V23" s="37">
        <v>0</v>
      </c>
      <c r="W23" s="37">
        <v>0</v>
      </c>
      <c r="X23" s="37">
        <v>0</v>
      </c>
      <c r="Y23" s="37">
        <v>0</v>
      </c>
      <c r="Z23" s="37">
        <v>0</v>
      </c>
      <c r="AA23" s="37">
        <v>0</v>
      </c>
      <c r="AB23" s="37">
        <v>0</v>
      </c>
      <c r="AC23" s="37">
        <v>0</v>
      </c>
      <c r="AD23" s="37">
        <v>0</v>
      </c>
      <c r="AE23" s="37">
        <v>0</v>
      </c>
      <c r="AF23" s="37">
        <v>0</v>
      </c>
      <c r="AG23" s="37">
        <v>0</v>
      </c>
      <c r="AH23" s="37">
        <v>0</v>
      </c>
      <c r="AI23" s="37">
        <v>0</v>
      </c>
      <c r="AJ23" s="37">
        <v>0</v>
      </c>
      <c r="AK23" s="37">
        <v>0</v>
      </c>
      <c r="AL23" s="37">
        <v>0</v>
      </c>
      <c r="AM23" s="37">
        <v>0</v>
      </c>
      <c r="AN23" s="54">
        <v>0</v>
      </c>
      <c r="AO23" s="49"/>
      <c r="AP23" s="49"/>
      <c r="AQ23" s="49"/>
    </row>
    <row r="24" spans="1:43" ht="12.75">
      <c r="A24" s="48"/>
      <c r="B24" s="274" t="s">
        <v>53</v>
      </c>
      <c r="C24" s="37">
        <v>100</v>
      </c>
      <c r="D24" s="37"/>
      <c r="E24" s="37">
        <v>100</v>
      </c>
      <c r="F24" s="37">
        <v>1</v>
      </c>
      <c r="G24" s="37">
        <v>100</v>
      </c>
      <c r="H24" s="37">
        <v>3.606</v>
      </c>
      <c r="I24" s="37">
        <v>57.52</v>
      </c>
      <c r="J24" s="37">
        <v>0</v>
      </c>
      <c r="K24" s="37">
        <v>0</v>
      </c>
      <c r="L24" s="37">
        <v>0</v>
      </c>
      <c r="M24" s="37">
        <v>0</v>
      </c>
      <c r="N24" s="37">
        <v>0</v>
      </c>
      <c r="O24" s="37">
        <v>0</v>
      </c>
      <c r="P24" s="37">
        <f t="shared" si="0"/>
        <v>0</v>
      </c>
      <c r="Q24" s="37">
        <v>0</v>
      </c>
      <c r="R24" s="37">
        <v>0</v>
      </c>
      <c r="S24" s="37">
        <v>0</v>
      </c>
      <c r="T24" s="37">
        <v>0</v>
      </c>
      <c r="U24" s="37">
        <v>0</v>
      </c>
      <c r="V24" s="37">
        <v>0</v>
      </c>
      <c r="W24" s="37">
        <v>0</v>
      </c>
      <c r="X24" s="37">
        <v>0</v>
      </c>
      <c r="Y24" s="37">
        <v>0</v>
      </c>
      <c r="Z24" s="37">
        <v>0</v>
      </c>
      <c r="AA24" s="37">
        <v>0</v>
      </c>
      <c r="AB24" s="37">
        <v>0</v>
      </c>
      <c r="AC24" s="37">
        <v>0</v>
      </c>
      <c r="AD24" s="37">
        <v>0</v>
      </c>
      <c r="AE24" s="37">
        <v>0</v>
      </c>
      <c r="AF24" s="37">
        <v>98</v>
      </c>
      <c r="AG24" s="37">
        <v>0</v>
      </c>
      <c r="AH24" s="37">
        <v>98</v>
      </c>
      <c r="AI24" s="37">
        <v>0</v>
      </c>
      <c r="AJ24" s="37">
        <v>0</v>
      </c>
      <c r="AK24" s="37">
        <v>0</v>
      </c>
      <c r="AL24" s="37">
        <v>0</v>
      </c>
      <c r="AM24" s="37">
        <v>0</v>
      </c>
      <c r="AN24" s="54">
        <v>0</v>
      </c>
      <c r="AO24" s="49"/>
      <c r="AP24" s="49"/>
      <c r="AQ24" s="49"/>
    </row>
    <row r="25" spans="1:43" ht="12.75">
      <c r="A25" s="48"/>
      <c r="B25" s="274" t="s">
        <v>52</v>
      </c>
      <c r="C25" s="37">
        <v>110</v>
      </c>
      <c r="D25" s="37"/>
      <c r="E25" s="37">
        <v>100</v>
      </c>
      <c r="F25" s="37">
        <v>1</v>
      </c>
      <c r="G25" s="37">
        <v>0</v>
      </c>
      <c r="H25" s="37">
        <v>3.607</v>
      </c>
      <c r="I25" s="37">
        <v>94.4</v>
      </c>
      <c r="J25" s="37">
        <v>0</v>
      </c>
      <c r="K25" s="37">
        <v>0</v>
      </c>
      <c r="L25" s="37">
        <v>0</v>
      </c>
      <c r="M25" s="37">
        <v>0</v>
      </c>
      <c r="N25" s="37">
        <v>0</v>
      </c>
      <c r="O25" s="37">
        <v>0</v>
      </c>
      <c r="P25" s="37">
        <f t="shared" si="0"/>
        <v>0</v>
      </c>
      <c r="Q25" s="37">
        <v>0</v>
      </c>
      <c r="R25" s="37">
        <v>19.43</v>
      </c>
      <c r="S25" s="37">
        <v>0</v>
      </c>
      <c r="T25" s="37">
        <v>0</v>
      </c>
      <c r="U25" s="37">
        <v>0</v>
      </c>
      <c r="V25" s="37">
        <v>0</v>
      </c>
      <c r="W25" s="37">
        <v>0</v>
      </c>
      <c r="X25" s="37">
        <v>0</v>
      </c>
      <c r="Y25" s="37">
        <v>0</v>
      </c>
      <c r="Z25" s="37">
        <v>0</v>
      </c>
      <c r="AA25" s="37">
        <v>0</v>
      </c>
      <c r="AB25" s="37">
        <v>0</v>
      </c>
      <c r="AC25" s="37">
        <v>0</v>
      </c>
      <c r="AD25" s="37">
        <v>0</v>
      </c>
      <c r="AE25" s="37">
        <v>74.42</v>
      </c>
      <c r="AF25" s="37">
        <v>0</v>
      </c>
      <c r="AG25" s="37">
        <v>0</v>
      </c>
      <c r="AH25" s="37">
        <v>0</v>
      </c>
      <c r="AI25" s="37">
        <v>0</v>
      </c>
      <c r="AJ25" s="37">
        <v>0</v>
      </c>
      <c r="AK25" s="37">
        <v>0</v>
      </c>
      <c r="AL25" s="37">
        <v>0</v>
      </c>
      <c r="AM25" s="37">
        <v>0</v>
      </c>
      <c r="AN25" s="54">
        <v>0</v>
      </c>
      <c r="AO25" s="49"/>
      <c r="AP25" s="49"/>
      <c r="AQ25" s="49"/>
    </row>
    <row r="26" spans="1:43" ht="12.75">
      <c r="A26" s="48"/>
      <c r="B26" s="274" t="s">
        <v>54</v>
      </c>
      <c r="C26" s="37">
        <v>90</v>
      </c>
      <c r="D26" s="37"/>
      <c r="E26" s="37">
        <v>100</v>
      </c>
      <c r="F26" s="37">
        <v>1</v>
      </c>
      <c r="G26" s="37">
        <v>0</v>
      </c>
      <c r="H26" s="37">
        <v>0</v>
      </c>
      <c r="I26" s="37">
        <v>0</v>
      </c>
      <c r="J26" s="37">
        <v>0</v>
      </c>
      <c r="K26" s="37">
        <v>0</v>
      </c>
      <c r="L26" s="37">
        <v>0</v>
      </c>
      <c r="M26" s="37">
        <v>0</v>
      </c>
      <c r="N26" s="37">
        <v>0</v>
      </c>
      <c r="O26" s="37">
        <v>0</v>
      </c>
      <c r="P26" s="37">
        <f t="shared" si="0"/>
        <v>0</v>
      </c>
      <c r="Q26" s="37">
        <v>0</v>
      </c>
      <c r="R26" s="37">
        <v>0</v>
      </c>
      <c r="S26" s="37">
        <v>0</v>
      </c>
      <c r="T26" s="37">
        <v>0</v>
      </c>
      <c r="U26" s="37">
        <v>0</v>
      </c>
      <c r="V26" s="37">
        <v>607.5</v>
      </c>
      <c r="W26" s="37">
        <v>0</v>
      </c>
      <c r="X26" s="37">
        <v>0</v>
      </c>
      <c r="Y26" s="37">
        <v>0</v>
      </c>
      <c r="Z26" s="37">
        <v>0</v>
      </c>
      <c r="AA26" s="37">
        <v>0</v>
      </c>
      <c r="AB26" s="37">
        <v>0</v>
      </c>
      <c r="AC26" s="37">
        <v>0</v>
      </c>
      <c r="AD26" s="37">
        <v>0</v>
      </c>
      <c r="AE26" s="37">
        <v>0</v>
      </c>
      <c r="AF26" s="37">
        <v>0</v>
      </c>
      <c r="AG26" s="37">
        <v>0</v>
      </c>
      <c r="AH26" s="37">
        <v>0</v>
      </c>
      <c r="AI26" s="37">
        <v>0</v>
      </c>
      <c r="AJ26" s="37">
        <v>0</v>
      </c>
      <c r="AK26" s="37">
        <v>0</v>
      </c>
      <c r="AL26" s="37">
        <v>0</v>
      </c>
      <c r="AM26" s="37">
        <v>0</v>
      </c>
      <c r="AN26" s="54">
        <v>0</v>
      </c>
      <c r="AO26" s="49"/>
      <c r="AP26" s="49"/>
      <c r="AQ26" s="49"/>
    </row>
    <row r="27" spans="1:43" ht="12.75">
      <c r="A27" s="48"/>
      <c r="B27" s="53" t="s">
        <v>20</v>
      </c>
      <c r="C27" s="37">
        <v>320</v>
      </c>
      <c r="D27" s="37">
        <v>0.05</v>
      </c>
      <c r="E27" s="37">
        <v>0.05</v>
      </c>
      <c r="F27" s="37">
        <v>1</v>
      </c>
      <c r="G27" s="37">
        <v>0</v>
      </c>
      <c r="H27" s="37">
        <v>0</v>
      </c>
      <c r="I27" s="37">
        <v>0</v>
      </c>
      <c r="J27" s="37">
        <v>0</v>
      </c>
      <c r="K27" s="37">
        <v>0</v>
      </c>
      <c r="L27" s="37">
        <v>0</v>
      </c>
      <c r="M27" s="37">
        <v>0</v>
      </c>
      <c r="N27" s="37">
        <v>0</v>
      </c>
      <c r="O27" s="37">
        <v>0</v>
      </c>
      <c r="P27" s="37">
        <f t="shared" si="0"/>
        <v>0</v>
      </c>
      <c r="Q27" s="37">
        <v>0</v>
      </c>
      <c r="R27" s="37">
        <v>0</v>
      </c>
      <c r="S27" s="37">
        <v>0</v>
      </c>
      <c r="T27" s="37">
        <v>0</v>
      </c>
      <c r="U27" s="37">
        <v>0</v>
      </c>
      <c r="V27" s="37">
        <v>0</v>
      </c>
      <c r="W27" s="37">
        <v>0</v>
      </c>
      <c r="X27" s="37">
        <v>0</v>
      </c>
      <c r="Y27" s="37">
        <v>0</v>
      </c>
      <c r="Z27" s="37">
        <v>0</v>
      </c>
      <c r="AA27" s="37">
        <v>0</v>
      </c>
      <c r="AB27" s="37">
        <v>0</v>
      </c>
      <c r="AC27" s="37">
        <v>0</v>
      </c>
      <c r="AD27" s="37">
        <v>0</v>
      </c>
      <c r="AE27" s="37">
        <v>0</v>
      </c>
      <c r="AF27" s="37">
        <v>0</v>
      </c>
      <c r="AG27" s="37">
        <v>0</v>
      </c>
      <c r="AH27" s="37">
        <v>0</v>
      </c>
      <c r="AI27" s="37">
        <v>0</v>
      </c>
      <c r="AJ27" s="37">
        <v>0</v>
      </c>
      <c r="AK27" s="37">
        <v>0</v>
      </c>
      <c r="AL27" s="37">
        <v>0</v>
      </c>
      <c r="AM27" s="37">
        <v>0</v>
      </c>
      <c r="AN27" s="54">
        <v>0</v>
      </c>
      <c r="AO27" s="49"/>
      <c r="AP27" s="49"/>
      <c r="AQ27" s="49"/>
    </row>
    <row r="28" spans="1:43" ht="12.75">
      <c r="A28" s="48"/>
      <c r="B28" s="274" t="s">
        <v>89</v>
      </c>
      <c r="C28" s="37">
        <v>320</v>
      </c>
      <c r="D28" s="37">
        <v>0.05</v>
      </c>
      <c r="E28" s="37">
        <v>0.05</v>
      </c>
      <c r="F28" s="37">
        <v>1</v>
      </c>
      <c r="G28" s="37">
        <v>0</v>
      </c>
      <c r="H28" s="37">
        <v>0</v>
      </c>
      <c r="I28" s="37">
        <v>0</v>
      </c>
      <c r="J28" s="37">
        <v>0</v>
      </c>
      <c r="K28" s="37">
        <v>0</v>
      </c>
      <c r="L28" s="37">
        <v>0</v>
      </c>
      <c r="M28" s="37">
        <v>0</v>
      </c>
      <c r="N28" s="37">
        <v>0</v>
      </c>
      <c r="O28" s="37">
        <v>0</v>
      </c>
      <c r="P28" s="37">
        <f t="shared" si="0"/>
        <v>0</v>
      </c>
      <c r="Q28" s="37">
        <v>0</v>
      </c>
      <c r="R28" s="37">
        <v>0</v>
      </c>
      <c r="S28" s="37">
        <v>0</v>
      </c>
      <c r="T28" s="37">
        <v>0</v>
      </c>
      <c r="U28" s="37">
        <v>0</v>
      </c>
      <c r="V28" s="37">
        <v>0</v>
      </c>
      <c r="W28" s="37">
        <v>0</v>
      </c>
      <c r="X28" s="37">
        <v>0</v>
      </c>
      <c r="Y28" s="37">
        <v>0</v>
      </c>
      <c r="Z28" s="37">
        <v>0</v>
      </c>
      <c r="AA28" s="37">
        <v>0</v>
      </c>
      <c r="AB28" s="37">
        <v>0</v>
      </c>
      <c r="AC28" s="37">
        <v>0</v>
      </c>
      <c r="AD28" s="37">
        <v>0</v>
      </c>
      <c r="AE28" s="37">
        <v>0</v>
      </c>
      <c r="AF28" s="37">
        <v>0</v>
      </c>
      <c r="AG28" s="37">
        <v>0</v>
      </c>
      <c r="AH28" s="37">
        <v>0</v>
      </c>
      <c r="AI28" s="37">
        <v>0</v>
      </c>
      <c r="AJ28" s="37">
        <v>0</v>
      </c>
      <c r="AK28" s="37">
        <v>0</v>
      </c>
      <c r="AL28" s="37">
        <v>0</v>
      </c>
      <c r="AM28" s="37">
        <v>0</v>
      </c>
      <c r="AN28" s="54">
        <v>0</v>
      </c>
      <c r="AO28" s="49"/>
      <c r="AP28" s="49"/>
      <c r="AQ28" s="49"/>
    </row>
    <row r="29" spans="1:43" ht="13.5" thickBot="1">
      <c r="A29" s="48"/>
      <c r="B29" s="275" t="s">
        <v>90</v>
      </c>
      <c r="C29" s="56">
        <v>320</v>
      </c>
      <c r="D29" s="56">
        <v>0.05</v>
      </c>
      <c r="E29" s="56">
        <v>0.05</v>
      </c>
      <c r="F29" s="56">
        <v>1</v>
      </c>
      <c r="G29" s="56">
        <v>0</v>
      </c>
      <c r="H29" s="56">
        <v>0</v>
      </c>
      <c r="I29" s="56">
        <v>0</v>
      </c>
      <c r="J29" s="56">
        <v>0</v>
      </c>
      <c r="K29" s="56">
        <v>0</v>
      </c>
      <c r="L29" s="56">
        <v>0</v>
      </c>
      <c r="M29" s="56">
        <v>0</v>
      </c>
      <c r="N29" s="56">
        <v>0</v>
      </c>
      <c r="O29" s="56">
        <v>0</v>
      </c>
      <c r="P29" s="56">
        <f t="shared" si="0"/>
        <v>0</v>
      </c>
      <c r="Q29" s="56">
        <v>0</v>
      </c>
      <c r="R29" s="56">
        <v>0</v>
      </c>
      <c r="S29" s="56">
        <v>0</v>
      </c>
      <c r="T29" s="56">
        <v>0</v>
      </c>
      <c r="U29" s="56">
        <v>0</v>
      </c>
      <c r="V29" s="56">
        <v>0</v>
      </c>
      <c r="W29" s="56">
        <v>0</v>
      </c>
      <c r="X29" s="56">
        <v>0</v>
      </c>
      <c r="Y29" s="56">
        <v>0</v>
      </c>
      <c r="Z29" s="56">
        <v>0</v>
      </c>
      <c r="AA29" s="56">
        <v>0</v>
      </c>
      <c r="AB29" s="56">
        <v>0</v>
      </c>
      <c r="AC29" s="56">
        <v>0</v>
      </c>
      <c r="AD29" s="56">
        <v>0</v>
      </c>
      <c r="AE29" s="56">
        <v>0</v>
      </c>
      <c r="AF29" s="56">
        <v>0</v>
      </c>
      <c r="AG29" s="56">
        <v>0</v>
      </c>
      <c r="AH29" s="56">
        <v>0</v>
      </c>
      <c r="AI29" s="56">
        <v>0</v>
      </c>
      <c r="AJ29" s="56">
        <v>0</v>
      </c>
      <c r="AK29" s="56">
        <v>0</v>
      </c>
      <c r="AL29" s="56">
        <v>0</v>
      </c>
      <c r="AM29" s="56">
        <v>0</v>
      </c>
      <c r="AN29" s="57">
        <v>0</v>
      </c>
      <c r="AO29" s="49"/>
      <c r="AP29" s="49"/>
      <c r="AQ29" s="49"/>
    </row>
    <row r="30" spans="1:43" ht="12.75">
      <c r="A30" s="48"/>
      <c r="B30" s="48"/>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row>
    <row r="31" spans="1:43" ht="18.75" thickBot="1">
      <c r="A31" s="48"/>
      <c r="B31" s="172"/>
      <c r="C31" s="173" t="s">
        <v>128</v>
      </c>
      <c r="D31" s="174"/>
      <c r="E31" s="174"/>
      <c r="F31" s="174"/>
      <c r="G31" s="174"/>
      <c r="H31" s="174"/>
      <c r="I31" s="174"/>
      <c r="J31" s="174"/>
      <c r="K31" s="174"/>
      <c r="L31" s="174"/>
      <c r="M31" s="174"/>
      <c r="N31" s="173"/>
      <c r="O31" s="174"/>
      <c r="P31" s="174"/>
      <c r="Q31" s="174"/>
      <c r="R31" s="174"/>
      <c r="S31" s="174"/>
      <c r="T31" s="174"/>
      <c r="U31" s="174"/>
      <c r="V31" s="174"/>
      <c r="W31" s="174"/>
      <c r="X31" s="173" t="s">
        <v>128</v>
      </c>
      <c r="Y31" s="174"/>
      <c r="Z31" s="174"/>
      <c r="AA31" s="174"/>
      <c r="AB31" s="174"/>
      <c r="AC31" s="174"/>
      <c r="AD31" s="174"/>
      <c r="AE31" s="174"/>
      <c r="AF31" s="174"/>
      <c r="AG31" s="174"/>
      <c r="AH31" s="174"/>
      <c r="AI31" s="174"/>
      <c r="AJ31" s="174"/>
      <c r="AK31" s="174"/>
      <c r="AL31" s="174"/>
      <c r="AM31" s="174"/>
      <c r="AN31" s="174"/>
      <c r="AO31" s="49"/>
      <c r="AP31" s="49"/>
      <c r="AQ31" s="49"/>
    </row>
    <row r="32" spans="1:44" ht="12.75">
      <c r="A32" s="48"/>
      <c r="B32" s="241"/>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3"/>
      <c r="AO32" s="49"/>
      <c r="AP32" s="49"/>
      <c r="AQ32" s="49"/>
      <c r="AR32" s="37">
        <v>0.33</v>
      </c>
    </row>
    <row r="33" spans="1:44" ht="12.75">
      <c r="A33" s="48"/>
      <c r="B33" s="240" t="s">
        <v>84</v>
      </c>
      <c r="C33" s="37">
        <v>4.87</v>
      </c>
      <c r="D33" s="37"/>
      <c r="E33" s="37">
        <v>100</v>
      </c>
      <c r="F33" s="37">
        <v>1</v>
      </c>
      <c r="G33" s="37">
        <v>92</v>
      </c>
      <c r="H33" s="37">
        <v>1.63</v>
      </c>
      <c r="I33" s="37">
        <v>20</v>
      </c>
      <c r="J33" s="37">
        <v>3.6</v>
      </c>
      <c r="K33" s="37">
        <v>0.58</v>
      </c>
      <c r="L33" s="37">
        <v>20.2</v>
      </c>
      <c r="M33" s="37">
        <v>1.67</v>
      </c>
      <c r="N33" s="37">
        <v>0.28</v>
      </c>
      <c r="O33" s="37">
        <v>0.084</v>
      </c>
      <c r="P33" s="37">
        <f aca="true" t="shared" si="1" ref="P33:P96">O33-(1/P$3*M33)</f>
        <v>-0.751</v>
      </c>
      <c r="Q33" s="37">
        <v>2.21</v>
      </c>
      <c r="R33" s="37">
        <v>0.47</v>
      </c>
      <c r="S33" s="37">
        <v>42</v>
      </c>
      <c r="T33" s="37">
        <v>0.13</v>
      </c>
      <c r="U33" s="37">
        <v>25</v>
      </c>
      <c r="V33" s="37">
        <v>1.419</v>
      </c>
      <c r="W33" s="37">
        <v>3.3</v>
      </c>
      <c r="X33" s="37">
        <v>0.92</v>
      </c>
      <c r="Y33" s="37">
        <v>0.97</v>
      </c>
      <c r="Z33" s="37">
        <v>0.89</v>
      </c>
      <c r="AA33" s="37">
        <v>1.86</v>
      </c>
      <c r="AB33" s="37">
        <v>0.34</v>
      </c>
      <c r="AC33" s="37">
        <v>0.88</v>
      </c>
      <c r="AD33" s="37">
        <v>1.3</v>
      </c>
      <c r="AE33" s="37">
        <v>0.87</v>
      </c>
      <c r="AF33" s="37">
        <v>0.31</v>
      </c>
      <c r="AG33" s="37">
        <v>0.25</v>
      </c>
      <c r="AH33" s="37">
        <v>0.56</v>
      </c>
      <c r="AI33" s="37">
        <v>0.85</v>
      </c>
      <c r="AJ33" s="37">
        <v>0.59</v>
      </c>
      <c r="AK33" s="37">
        <v>1.44</v>
      </c>
      <c r="AL33" s="37">
        <v>0.59</v>
      </c>
      <c r="AM33" s="37">
        <v>0.76</v>
      </c>
      <c r="AN33" s="54">
        <v>0.97</v>
      </c>
      <c r="AO33" s="49"/>
      <c r="AP33" s="49"/>
      <c r="AQ33" s="49"/>
      <c r="AR33" s="37">
        <v>0.07</v>
      </c>
    </row>
    <row r="34" spans="1:44" ht="12.75">
      <c r="A34" s="48"/>
      <c r="B34" s="53" t="s">
        <v>85</v>
      </c>
      <c r="C34" s="37">
        <v>8</v>
      </c>
      <c r="D34" s="37"/>
      <c r="E34" s="37">
        <v>100</v>
      </c>
      <c r="F34" s="37">
        <v>1</v>
      </c>
      <c r="G34" s="37">
        <v>92</v>
      </c>
      <c r="H34" s="37">
        <v>3.862</v>
      </c>
      <c r="I34" s="37">
        <v>9.8</v>
      </c>
      <c r="J34" s="37">
        <v>11.7</v>
      </c>
      <c r="K34" s="37">
        <v>0</v>
      </c>
      <c r="L34" s="37">
        <v>1.2</v>
      </c>
      <c r="M34" s="37">
        <v>0.13</v>
      </c>
      <c r="N34" s="37">
        <v>0.24</v>
      </c>
      <c r="O34" s="37">
        <v>0.072</v>
      </c>
      <c r="P34" s="37">
        <f t="shared" si="1"/>
        <v>0.006999999999999992</v>
      </c>
      <c r="Q34" s="37">
        <v>0.49</v>
      </c>
      <c r="R34" s="37">
        <v>1.48</v>
      </c>
      <c r="S34" s="37">
        <v>65</v>
      </c>
      <c r="T34" s="37">
        <v>1.14</v>
      </c>
      <c r="U34" s="37">
        <v>15</v>
      </c>
      <c r="V34" s="37">
        <v>0.923</v>
      </c>
      <c r="W34" s="37">
        <v>0.2</v>
      </c>
      <c r="X34" s="37">
        <v>0.47</v>
      </c>
      <c r="Y34" s="37">
        <v>0.82</v>
      </c>
      <c r="Z34" s="37">
        <v>0.65</v>
      </c>
      <c r="AA34" s="37">
        <v>1.47</v>
      </c>
      <c r="AB34" s="37">
        <v>0.13</v>
      </c>
      <c r="AC34" s="37">
        <v>0.45</v>
      </c>
      <c r="AD34" s="37">
        <v>0.73</v>
      </c>
      <c r="AE34" s="37">
        <v>0.31</v>
      </c>
      <c r="AF34" s="37">
        <v>0.17</v>
      </c>
      <c r="AG34" s="37">
        <v>0.17</v>
      </c>
      <c r="AH34" s="37">
        <v>0.34</v>
      </c>
      <c r="AI34" s="37">
        <v>0.4</v>
      </c>
      <c r="AJ34" s="37">
        <v>0.41</v>
      </c>
      <c r="AK34" s="37">
        <v>0.81</v>
      </c>
      <c r="AL34" s="37">
        <v>0.49</v>
      </c>
      <c r="AM34" s="37">
        <v>0.1</v>
      </c>
      <c r="AN34" s="54">
        <v>0.42</v>
      </c>
      <c r="AO34" s="49"/>
      <c r="AP34" s="49"/>
      <c r="AQ34" s="49"/>
      <c r="AR34" s="37">
        <v>0.15</v>
      </c>
    </row>
    <row r="35" spans="1:44" ht="12.75">
      <c r="A35" s="48"/>
      <c r="B35" s="53" t="s">
        <v>78</v>
      </c>
      <c r="C35" s="37">
        <v>6.1</v>
      </c>
      <c r="D35" s="37"/>
      <c r="E35" s="37">
        <v>100</v>
      </c>
      <c r="F35" s="37">
        <v>1</v>
      </c>
      <c r="G35" s="37">
        <v>89</v>
      </c>
      <c r="H35" s="37">
        <v>2.64</v>
      </c>
      <c r="I35" s="37">
        <v>11.6</v>
      </c>
      <c r="J35" s="37">
        <v>1.8</v>
      </c>
      <c r="K35" s="37">
        <v>0.83</v>
      </c>
      <c r="L35" s="37">
        <v>5.1</v>
      </c>
      <c r="M35" s="37">
        <v>0.03</v>
      </c>
      <c r="N35" s="37">
        <v>0.36</v>
      </c>
      <c r="O35" s="37">
        <v>0.16</v>
      </c>
      <c r="P35" s="37">
        <f t="shared" si="1"/>
        <v>0.14500000000000002</v>
      </c>
      <c r="Q35" s="37">
        <v>0.48</v>
      </c>
      <c r="R35" s="37">
        <v>0.15</v>
      </c>
      <c r="S35" s="37">
        <v>16</v>
      </c>
      <c r="T35" s="37">
        <v>0.04</v>
      </c>
      <c r="U35" s="37">
        <v>17</v>
      </c>
      <c r="V35" s="37">
        <v>0.99</v>
      </c>
      <c r="W35" s="37">
        <v>0.7</v>
      </c>
      <c r="X35" s="37">
        <v>0.59</v>
      </c>
      <c r="Y35" s="37">
        <v>0.4</v>
      </c>
      <c r="Z35" s="37">
        <v>0.42</v>
      </c>
      <c r="AA35" s="37">
        <v>0.82</v>
      </c>
      <c r="AB35" s="37">
        <v>0.29</v>
      </c>
      <c r="AC35" s="37">
        <v>0.49</v>
      </c>
      <c r="AD35" s="37">
        <v>0.8</v>
      </c>
      <c r="AE35" s="37">
        <v>0.4</v>
      </c>
      <c r="AF35" s="37">
        <v>0.17</v>
      </c>
      <c r="AG35" s="37">
        <v>0.19</v>
      </c>
      <c r="AH35" s="37">
        <v>0.36</v>
      </c>
      <c r="AI35" s="37">
        <v>0.64</v>
      </c>
      <c r="AJ35" s="37">
        <v>0.33</v>
      </c>
      <c r="AK35" s="37">
        <v>0.97</v>
      </c>
      <c r="AL35" s="37">
        <v>0.42</v>
      </c>
      <c r="AM35" s="37">
        <v>0.14</v>
      </c>
      <c r="AN35" s="54">
        <v>0.62</v>
      </c>
      <c r="AO35" s="49"/>
      <c r="AP35" s="49"/>
      <c r="AQ35" s="49"/>
      <c r="AR35" s="37">
        <v>0.15</v>
      </c>
    </row>
    <row r="36" spans="1:44" ht="12.75">
      <c r="A36" s="48"/>
      <c r="B36" s="53" t="s">
        <v>79</v>
      </c>
      <c r="C36" s="37">
        <v>5.94</v>
      </c>
      <c r="D36" s="37"/>
      <c r="E36" s="37">
        <v>100</v>
      </c>
      <c r="F36" s="37">
        <v>1</v>
      </c>
      <c r="G36" s="37">
        <v>89</v>
      </c>
      <c r="H36" s="37">
        <v>2.62</v>
      </c>
      <c r="I36" s="37">
        <v>9</v>
      </c>
      <c r="J36" s="37">
        <v>2</v>
      </c>
      <c r="K36" s="37">
        <v>0.85</v>
      </c>
      <c r="L36" s="37">
        <v>6.4</v>
      </c>
      <c r="M36" s="37">
        <v>0.05</v>
      </c>
      <c r="N36" s="37">
        <v>0.32</v>
      </c>
      <c r="O36" s="37">
        <v>0.096</v>
      </c>
      <c r="P36" s="37">
        <f t="shared" si="1"/>
        <v>0.07100000000000001</v>
      </c>
      <c r="Q36" s="37">
        <v>0.53</v>
      </c>
      <c r="R36" s="37">
        <v>0.15</v>
      </c>
      <c r="S36" s="37">
        <v>16</v>
      </c>
      <c r="T36" s="37">
        <v>0.02</v>
      </c>
      <c r="U36" s="37">
        <v>15</v>
      </c>
      <c r="V36" s="37">
        <v>1.034</v>
      </c>
      <c r="W36" s="37">
        <v>0.5</v>
      </c>
      <c r="X36" s="37">
        <v>0.48</v>
      </c>
      <c r="Y36" s="37">
        <v>0.36</v>
      </c>
      <c r="Z36" s="37">
        <v>0.32</v>
      </c>
      <c r="AA36" s="37">
        <v>0.68</v>
      </c>
      <c r="AB36" s="37">
        <v>0.21</v>
      </c>
      <c r="AC36" s="37">
        <v>0.4</v>
      </c>
      <c r="AD36" s="37">
        <v>0.6</v>
      </c>
      <c r="AE36" s="37">
        <v>0.29</v>
      </c>
      <c r="AF36" s="37">
        <v>0.13</v>
      </c>
      <c r="AG36" s="37">
        <v>0.18</v>
      </c>
      <c r="AH36" s="37">
        <v>0.33</v>
      </c>
      <c r="AI36" s="37">
        <v>0.48</v>
      </c>
      <c r="AJ36" s="37">
        <v>0.31</v>
      </c>
      <c r="AK36" s="37">
        <v>0.79</v>
      </c>
      <c r="AL36" s="37">
        <v>0.3</v>
      </c>
      <c r="AM36" s="37">
        <v>0.12</v>
      </c>
      <c r="AN36" s="54">
        <v>0.46</v>
      </c>
      <c r="AO36" s="49"/>
      <c r="AP36" s="49"/>
      <c r="AQ36" s="49"/>
      <c r="AR36" s="37">
        <v>0.2</v>
      </c>
    </row>
    <row r="37" spans="1:44" ht="12.75">
      <c r="A37" s="48"/>
      <c r="B37" s="53" t="s">
        <v>91</v>
      </c>
      <c r="C37" s="37">
        <v>12.9</v>
      </c>
      <c r="D37" s="37"/>
      <c r="E37" s="37">
        <v>100</v>
      </c>
      <c r="F37" s="37">
        <v>1</v>
      </c>
      <c r="G37" s="37">
        <v>93</v>
      </c>
      <c r="H37" s="37">
        <v>3.42</v>
      </c>
      <c r="I37" s="37">
        <v>88.9</v>
      </c>
      <c r="J37" s="37">
        <v>1</v>
      </c>
      <c r="K37" s="37">
        <v>0.1</v>
      </c>
      <c r="L37" s="37">
        <v>0.6</v>
      </c>
      <c r="M37" s="37">
        <v>0.06</v>
      </c>
      <c r="N37" s="37">
        <v>0.09</v>
      </c>
      <c r="O37" s="37">
        <v>0.0027</v>
      </c>
      <c r="P37" s="37">
        <f t="shared" si="1"/>
        <v>-0.027299999999999998</v>
      </c>
      <c r="Q37" s="37">
        <v>0.41</v>
      </c>
      <c r="R37" s="37">
        <v>0.27</v>
      </c>
      <c r="S37" s="37">
        <v>6</v>
      </c>
      <c r="T37" s="37">
        <v>0.33</v>
      </c>
      <c r="U37" s="37">
        <v>0.306</v>
      </c>
      <c r="V37" s="37">
        <v>0.28</v>
      </c>
      <c r="W37" s="37">
        <v>0.4</v>
      </c>
      <c r="X37" s="37">
        <v>3.81</v>
      </c>
      <c r="Y37" s="37">
        <v>4</v>
      </c>
      <c r="Z37" s="37">
        <v>3.86</v>
      </c>
      <c r="AA37" s="37">
        <v>7.86</v>
      </c>
      <c r="AB37" s="37">
        <v>5.26</v>
      </c>
      <c r="AC37" s="37">
        <v>0.88</v>
      </c>
      <c r="AD37" s="37">
        <v>11.82</v>
      </c>
      <c r="AE37" s="37">
        <v>8.85</v>
      </c>
      <c r="AF37" s="37">
        <v>0.75</v>
      </c>
      <c r="AG37" s="37">
        <v>0.86</v>
      </c>
      <c r="AH37" s="37">
        <v>1.61</v>
      </c>
      <c r="AI37" s="37">
        <v>6.55</v>
      </c>
      <c r="AJ37" s="37">
        <v>2.49</v>
      </c>
      <c r="AK37" s="37">
        <v>9.04</v>
      </c>
      <c r="AL37" s="37">
        <v>3.94</v>
      </c>
      <c r="AM37" s="37">
        <v>1.34</v>
      </c>
      <c r="AN37" s="54">
        <v>8.6</v>
      </c>
      <c r="AO37" s="49"/>
      <c r="AP37" s="49"/>
      <c r="AQ37" s="49"/>
      <c r="AR37" s="37">
        <v>0.96</v>
      </c>
    </row>
    <row r="38" spans="1:44" ht="12.75">
      <c r="A38" s="48"/>
      <c r="B38" s="53" t="s">
        <v>92</v>
      </c>
      <c r="C38" s="37">
        <v>6.05</v>
      </c>
      <c r="D38" s="37"/>
      <c r="E38" s="37">
        <v>100</v>
      </c>
      <c r="F38" s="37">
        <v>1</v>
      </c>
      <c r="G38" s="37">
        <v>92</v>
      </c>
      <c r="H38" s="37">
        <v>2.08</v>
      </c>
      <c r="I38" s="37">
        <v>25.3</v>
      </c>
      <c r="J38" s="37">
        <v>6.2</v>
      </c>
      <c r="K38" s="37">
        <v>2.94</v>
      </c>
      <c r="L38" s="37">
        <v>15.3</v>
      </c>
      <c r="M38" s="37">
        <v>0.29</v>
      </c>
      <c r="N38" s="37">
        <v>0.52</v>
      </c>
      <c r="O38" s="37">
        <v>0.156</v>
      </c>
      <c r="P38" s="37">
        <f t="shared" si="1"/>
        <v>0.01100000000000001</v>
      </c>
      <c r="Q38" s="37">
        <v>0.09</v>
      </c>
      <c r="R38" s="37">
        <v>0.12</v>
      </c>
      <c r="S38" s="37">
        <v>38</v>
      </c>
      <c r="T38" s="37">
        <v>0.15</v>
      </c>
      <c r="U38" s="37">
        <v>98</v>
      </c>
      <c r="V38" s="37">
        <v>1.723</v>
      </c>
      <c r="W38" s="37">
        <v>7.1</v>
      </c>
      <c r="X38" s="37">
        <v>1.28</v>
      </c>
      <c r="Y38" s="37">
        <v>1.09</v>
      </c>
      <c r="Z38" s="37">
        <v>0.8</v>
      </c>
      <c r="AA38" s="37">
        <v>1.89</v>
      </c>
      <c r="AB38" s="37">
        <v>0.57</v>
      </c>
      <c r="AC38" s="37">
        <v>1.44</v>
      </c>
      <c r="AD38" s="37">
        <v>2.48</v>
      </c>
      <c r="AE38" s="37">
        <v>0.9</v>
      </c>
      <c r="AF38" s="37">
        <v>0.57</v>
      </c>
      <c r="AG38" s="37">
        <v>0.39</v>
      </c>
      <c r="AH38" s="37">
        <v>0.96</v>
      </c>
      <c r="AI38" s="37">
        <v>1.45</v>
      </c>
      <c r="AJ38" s="37">
        <v>1.19</v>
      </c>
      <c r="AK38" s="37">
        <v>2.64</v>
      </c>
      <c r="AL38" s="37">
        <v>0.98</v>
      </c>
      <c r="AM38" s="37">
        <v>0.34</v>
      </c>
      <c r="AN38" s="54">
        <v>1.66</v>
      </c>
      <c r="AO38" s="49"/>
      <c r="AP38" s="49"/>
      <c r="AQ38" s="49"/>
      <c r="AR38" s="37">
        <v>0.9</v>
      </c>
    </row>
    <row r="39" spans="1:44" ht="12.75">
      <c r="A39" s="48"/>
      <c r="B39" s="53" t="s">
        <v>183</v>
      </c>
      <c r="C39" s="37">
        <v>6.96</v>
      </c>
      <c r="D39" s="37"/>
      <c r="E39" s="37">
        <v>100</v>
      </c>
      <c r="F39" s="37">
        <v>1</v>
      </c>
      <c r="G39" s="37">
        <v>93</v>
      </c>
      <c r="H39" s="37">
        <v>2</v>
      </c>
      <c r="I39" s="37">
        <v>38</v>
      </c>
      <c r="J39" s="37">
        <v>3.8</v>
      </c>
      <c r="K39" s="37">
        <v>0</v>
      </c>
      <c r="L39" s="37">
        <v>11.1</v>
      </c>
      <c r="M39" s="37">
        <v>0.68</v>
      </c>
      <c r="N39" s="37">
        <v>1.17</v>
      </c>
      <c r="O39" s="37">
        <v>0.3</v>
      </c>
      <c r="P39" s="37">
        <f t="shared" si="1"/>
        <v>-0.040000000000000036</v>
      </c>
      <c r="Q39" s="37">
        <v>1.29</v>
      </c>
      <c r="R39" s="37">
        <v>0</v>
      </c>
      <c r="S39" s="37">
        <v>54</v>
      </c>
      <c r="T39" s="37">
        <v>0</v>
      </c>
      <c r="U39" s="37">
        <v>71</v>
      </c>
      <c r="V39" s="37">
        <v>6.7</v>
      </c>
      <c r="W39" s="37">
        <v>2.3</v>
      </c>
      <c r="X39" s="37">
        <v>2.32</v>
      </c>
      <c r="Y39" s="37">
        <v>1.88</v>
      </c>
      <c r="Z39" s="37">
        <v>1.67</v>
      </c>
      <c r="AA39" s="37">
        <v>3.65</v>
      </c>
      <c r="AB39" s="37">
        <v>1.07</v>
      </c>
      <c r="AC39" s="37">
        <v>1.51</v>
      </c>
      <c r="AD39" s="37">
        <v>2.65</v>
      </c>
      <c r="AE39" s="37">
        <v>2.45</v>
      </c>
      <c r="AF39" s="37">
        <v>0.68</v>
      </c>
      <c r="AG39" s="37">
        <v>0.47</v>
      </c>
      <c r="AH39" s="37">
        <v>1.15</v>
      </c>
      <c r="AI39" s="37">
        <v>1.52</v>
      </c>
      <c r="AJ39" s="37">
        <v>0.93</v>
      </c>
      <c r="AK39" s="37">
        <v>2.45</v>
      </c>
      <c r="AL39" s="37">
        <v>1.71</v>
      </c>
      <c r="AM39" s="37">
        <v>0.44</v>
      </c>
      <c r="AN39" s="54">
        <v>1.94</v>
      </c>
      <c r="AO39" s="49"/>
      <c r="AP39" s="49"/>
      <c r="AQ39" s="49"/>
      <c r="AR39" s="37">
        <v>0.05</v>
      </c>
    </row>
    <row r="40" spans="1:44" ht="12.75">
      <c r="A40" s="48"/>
      <c r="B40" s="53" t="s">
        <v>93</v>
      </c>
      <c r="C40" s="37">
        <v>250</v>
      </c>
      <c r="D40" s="37"/>
      <c r="E40" s="37">
        <v>100</v>
      </c>
      <c r="F40" s="37">
        <v>1</v>
      </c>
      <c r="G40" s="37">
        <v>93</v>
      </c>
      <c r="H40" s="37">
        <v>4.13</v>
      </c>
      <c r="I40" s="37">
        <v>87.2</v>
      </c>
      <c r="J40" s="37">
        <v>0.8</v>
      </c>
      <c r="K40" s="37">
        <v>0</v>
      </c>
      <c r="L40" s="37">
        <v>0.2</v>
      </c>
      <c r="M40" s="37">
        <v>0.61</v>
      </c>
      <c r="N40" s="37">
        <v>1</v>
      </c>
      <c r="O40" s="37">
        <v>1</v>
      </c>
      <c r="P40" s="37">
        <f t="shared" si="1"/>
        <v>0.6950000000000001</v>
      </c>
      <c r="Q40" s="37">
        <v>0.01</v>
      </c>
      <c r="R40" s="37">
        <v>0</v>
      </c>
      <c r="S40" s="37">
        <v>4</v>
      </c>
      <c r="T40" s="37">
        <v>0.01</v>
      </c>
      <c r="U40" s="37">
        <v>33</v>
      </c>
      <c r="V40" s="37">
        <v>0.205</v>
      </c>
      <c r="W40" s="37">
        <v>0.5</v>
      </c>
      <c r="X40" s="37">
        <v>3.61</v>
      </c>
      <c r="Y40" s="37">
        <v>1.79</v>
      </c>
      <c r="Z40" s="37">
        <v>5.81</v>
      </c>
      <c r="AA40" s="37">
        <v>7.6</v>
      </c>
      <c r="AB40" s="37">
        <v>2.78</v>
      </c>
      <c r="AC40" s="37">
        <v>4.82</v>
      </c>
      <c r="AD40" s="37">
        <v>9</v>
      </c>
      <c r="AE40" s="37">
        <v>7.99</v>
      </c>
      <c r="AF40" s="37">
        <v>2.65</v>
      </c>
      <c r="AG40" s="37">
        <v>0.21</v>
      </c>
      <c r="AH40" s="37">
        <v>2.86</v>
      </c>
      <c r="AI40" s="37">
        <v>4.96</v>
      </c>
      <c r="AJ40" s="37">
        <v>5.37</v>
      </c>
      <c r="AK40" s="37">
        <v>10.33</v>
      </c>
      <c r="AL40" s="37">
        <v>4.29</v>
      </c>
      <c r="AM40" s="37">
        <v>1.05</v>
      </c>
      <c r="AN40" s="54">
        <v>6.46</v>
      </c>
      <c r="AO40" s="49"/>
      <c r="AP40" s="49"/>
      <c r="AQ40" s="49"/>
      <c r="AR40" s="37">
        <v>0.49</v>
      </c>
    </row>
    <row r="41" spans="1:44" ht="12.75">
      <c r="A41" s="48"/>
      <c r="B41" s="53" t="s">
        <v>94</v>
      </c>
      <c r="C41" s="37">
        <v>5.51</v>
      </c>
      <c r="D41" s="37"/>
      <c r="E41" s="37">
        <v>100</v>
      </c>
      <c r="F41" s="37">
        <v>1</v>
      </c>
      <c r="G41" s="37">
        <v>94</v>
      </c>
      <c r="H41" s="37">
        <v>1.972</v>
      </c>
      <c r="I41" s="37">
        <v>27.8</v>
      </c>
      <c r="J41" s="37">
        <v>9.2</v>
      </c>
      <c r="K41" s="37">
        <v>0</v>
      </c>
      <c r="L41" s="37">
        <v>11.3</v>
      </c>
      <c r="M41" s="37">
        <v>0.1</v>
      </c>
      <c r="N41" s="37">
        <v>0.4</v>
      </c>
      <c r="O41" s="37">
        <v>0.12</v>
      </c>
      <c r="P41" s="37">
        <f t="shared" si="1"/>
        <v>0.06999999999999999</v>
      </c>
      <c r="Q41" s="37">
        <v>0.17</v>
      </c>
      <c r="R41" s="37">
        <v>0.07</v>
      </c>
      <c r="S41" s="37">
        <v>22</v>
      </c>
      <c r="T41" s="37">
        <v>0.09</v>
      </c>
      <c r="U41" s="37">
        <v>33</v>
      </c>
      <c r="V41" s="37">
        <v>1.18</v>
      </c>
      <c r="W41" s="37">
        <v>0.9</v>
      </c>
      <c r="X41" s="37">
        <v>0.97</v>
      </c>
      <c r="Y41" s="37">
        <v>0.49</v>
      </c>
      <c r="Z41" s="37">
        <v>0.7</v>
      </c>
      <c r="AA41" s="37">
        <v>1.19</v>
      </c>
      <c r="AB41" s="37">
        <v>0.62</v>
      </c>
      <c r="AC41" s="37">
        <v>0.99</v>
      </c>
      <c r="AD41" s="37">
        <v>3.01</v>
      </c>
      <c r="AE41" s="37">
        <v>0.78</v>
      </c>
      <c r="AF41" s="37">
        <v>0.4</v>
      </c>
      <c r="AG41" s="37">
        <v>0.24</v>
      </c>
      <c r="AH41" s="37">
        <v>0.64</v>
      </c>
      <c r="AI41" s="37">
        <v>0.94</v>
      </c>
      <c r="AJ41" s="37">
        <v>0.84</v>
      </c>
      <c r="AK41" s="37">
        <v>1.78</v>
      </c>
      <c r="AL41" s="37">
        <v>0.49</v>
      </c>
      <c r="AM41" s="37">
        <v>0.2</v>
      </c>
      <c r="AN41" s="54">
        <v>1.18</v>
      </c>
      <c r="AO41" s="49"/>
      <c r="AP41" s="49"/>
      <c r="AQ41" s="49"/>
      <c r="AR41" s="37">
        <v>0.78</v>
      </c>
    </row>
    <row r="42" spans="1:44" ht="12.75">
      <c r="A42" s="48"/>
      <c r="B42" s="53" t="s">
        <v>95</v>
      </c>
      <c r="C42" s="37">
        <v>6.81</v>
      </c>
      <c r="D42" s="37"/>
      <c r="E42" s="37">
        <v>100</v>
      </c>
      <c r="F42" s="37">
        <v>1</v>
      </c>
      <c r="G42" s="37">
        <v>93</v>
      </c>
      <c r="H42" s="37">
        <v>2.48</v>
      </c>
      <c r="I42" s="37">
        <v>27.4</v>
      </c>
      <c r="J42" s="37">
        <v>9</v>
      </c>
      <c r="K42" s="37">
        <v>4.55</v>
      </c>
      <c r="L42" s="37">
        <v>9.1</v>
      </c>
      <c r="M42" s="37">
        <v>0.17</v>
      </c>
      <c r="N42" s="37">
        <v>0.72</v>
      </c>
      <c r="O42" s="37">
        <v>0.41</v>
      </c>
      <c r="P42" s="37">
        <f t="shared" si="1"/>
        <v>0.32499999999999996</v>
      </c>
      <c r="Q42" s="37">
        <v>0.65</v>
      </c>
      <c r="R42" s="37">
        <v>0.17</v>
      </c>
      <c r="S42" s="37">
        <v>24</v>
      </c>
      <c r="T42" s="37">
        <v>0.48</v>
      </c>
      <c r="U42" s="37">
        <v>80</v>
      </c>
      <c r="V42" s="37">
        <v>2.637</v>
      </c>
      <c r="W42" s="37">
        <v>0.9</v>
      </c>
      <c r="X42" s="37">
        <v>0.98</v>
      </c>
      <c r="Y42" s="37">
        <v>0.57</v>
      </c>
      <c r="Z42" s="37">
        <v>1.61</v>
      </c>
      <c r="AA42" s="37">
        <v>2.18</v>
      </c>
      <c r="AB42" s="37">
        <v>0.66</v>
      </c>
      <c r="AC42" s="37">
        <v>1</v>
      </c>
      <c r="AD42" s="37">
        <v>2.2</v>
      </c>
      <c r="AE42" s="37">
        <v>0.75</v>
      </c>
      <c r="AF42" s="37">
        <v>0.6</v>
      </c>
      <c r="AG42" s="37">
        <v>0.4</v>
      </c>
      <c r="AH42" s="37">
        <v>1</v>
      </c>
      <c r="AI42" s="37">
        <v>1.2</v>
      </c>
      <c r="AJ42" s="37">
        <v>0.74</v>
      </c>
      <c r="AK42" s="37">
        <v>1.94</v>
      </c>
      <c r="AL42" s="37">
        <v>0.92</v>
      </c>
      <c r="AM42" s="37">
        <v>0.19</v>
      </c>
      <c r="AN42" s="54">
        <v>1.3</v>
      </c>
      <c r="AO42" s="49"/>
      <c r="AP42" s="49"/>
      <c r="AQ42" s="49"/>
      <c r="AR42" s="37">
        <v>1.1</v>
      </c>
    </row>
    <row r="43" spans="1:44" ht="12.75">
      <c r="A43" s="48"/>
      <c r="B43" s="274" t="s">
        <v>179</v>
      </c>
      <c r="C43" s="37">
        <v>7.9</v>
      </c>
      <c r="D43" s="37"/>
      <c r="E43" s="37">
        <v>100</v>
      </c>
      <c r="F43" s="37">
        <v>1</v>
      </c>
      <c r="G43" s="37">
        <v>92</v>
      </c>
      <c r="H43" s="37">
        <v>2.93</v>
      </c>
      <c r="I43" s="37">
        <v>28.5</v>
      </c>
      <c r="J43" s="37">
        <v>9</v>
      </c>
      <c r="K43" s="37">
        <v>4.55</v>
      </c>
      <c r="L43" s="37">
        <v>4</v>
      </c>
      <c r="M43" s="37">
        <v>0.35</v>
      </c>
      <c r="N43" s="37">
        <v>1.33</v>
      </c>
      <c r="O43" s="37">
        <v>1.24</v>
      </c>
      <c r="P43" s="37">
        <f t="shared" si="1"/>
        <v>1.065</v>
      </c>
      <c r="Q43" s="37">
        <v>1.75</v>
      </c>
      <c r="R43" s="37">
        <v>0.26</v>
      </c>
      <c r="S43" s="37">
        <v>74</v>
      </c>
      <c r="T43" s="37">
        <v>0.26</v>
      </c>
      <c r="U43" s="37">
        <v>85</v>
      </c>
      <c r="V43" s="37">
        <v>4.842</v>
      </c>
      <c r="W43" s="37">
        <v>1.1</v>
      </c>
      <c r="X43" s="37">
        <v>1.05</v>
      </c>
      <c r="Y43" s="37">
        <v>1.1</v>
      </c>
      <c r="Z43" s="37">
        <v>1.3</v>
      </c>
      <c r="AA43" s="37">
        <v>2.4</v>
      </c>
      <c r="AB43" s="37">
        <v>0.7</v>
      </c>
      <c r="AC43" s="37">
        <v>1.25</v>
      </c>
      <c r="AD43" s="37">
        <v>2.11</v>
      </c>
      <c r="AE43" s="37">
        <v>0.9</v>
      </c>
      <c r="AF43" s="37">
        <v>0.5</v>
      </c>
      <c r="AG43" s="37">
        <v>0.4</v>
      </c>
      <c r="AH43" s="37">
        <v>0.9</v>
      </c>
      <c r="AI43" s="37">
        <v>1.3</v>
      </c>
      <c r="AJ43" s="37">
        <v>0.95</v>
      </c>
      <c r="AK43" s="37">
        <v>2.25</v>
      </c>
      <c r="AL43" s="37">
        <v>1</v>
      </c>
      <c r="AM43" s="37">
        <v>0.3</v>
      </c>
      <c r="AN43" s="54">
        <v>1.39</v>
      </c>
      <c r="AO43" s="49"/>
      <c r="AP43" s="49"/>
      <c r="AQ43" s="49"/>
      <c r="AR43" s="37">
        <v>0.15</v>
      </c>
    </row>
    <row r="44" spans="1:44" ht="12.75">
      <c r="A44" s="48"/>
      <c r="B44" s="53" t="s">
        <v>96</v>
      </c>
      <c r="C44" s="37">
        <v>10.39</v>
      </c>
      <c r="D44" s="37"/>
      <c r="E44" s="37">
        <v>100</v>
      </c>
      <c r="F44" s="37">
        <v>1</v>
      </c>
      <c r="G44" s="37">
        <v>90</v>
      </c>
      <c r="H44" s="37">
        <v>3.72</v>
      </c>
      <c r="I44" s="37">
        <v>62</v>
      </c>
      <c r="J44" s="37">
        <v>2.5</v>
      </c>
      <c r="K44" s="37">
        <v>0</v>
      </c>
      <c r="L44" s="37">
        <v>1.3</v>
      </c>
      <c r="M44" s="37">
        <v>0</v>
      </c>
      <c r="N44" s="37">
        <v>0.5</v>
      </c>
      <c r="O44" s="37">
        <v>0.19</v>
      </c>
      <c r="P44" s="37">
        <f t="shared" si="1"/>
        <v>0.19</v>
      </c>
      <c r="Q44" s="37">
        <v>0.35</v>
      </c>
      <c r="R44" s="37">
        <v>0.05</v>
      </c>
      <c r="S44" s="37">
        <v>4</v>
      </c>
      <c r="T44" s="37">
        <v>0.02</v>
      </c>
      <c r="U44" s="37">
        <v>33</v>
      </c>
      <c r="V44" s="37">
        <v>0.33</v>
      </c>
      <c r="W44" s="37">
        <v>0.2</v>
      </c>
      <c r="X44" s="37">
        <v>1.93</v>
      </c>
      <c r="Y44" s="37">
        <v>1.64</v>
      </c>
      <c r="Z44" s="37">
        <v>3.07</v>
      </c>
      <c r="AA44" s="37">
        <v>4.71</v>
      </c>
      <c r="AB44" s="37">
        <v>1.22</v>
      </c>
      <c r="AC44" s="37">
        <v>2.29</v>
      </c>
      <c r="AD44" s="37">
        <v>10.11</v>
      </c>
      <c r="AE44" s="37">
        <v>1</v>
      </c>
      <c r="AF44" s="37">
        <v>1.91</v>
      </c>
      <c r="AG44" s="37">
        <v>1.11</v>
      </c>
      <c r="AH44" s="37">
        <v>3.02</v>
      </c>
      <c r="AI44" s="37">
        <v>3.77</v>
      </c>
      <c r="AJ44" s="37">
        <v>2.94</v>
      </c>
      <c r="AK44" s="37">
        <v>6.71</v>
      </c>
      <c r="AL44" s="37">
        <v>1.97</v>
      </c>
      <c r="AM44" s="37">
        <v>0.25</v>
      </c>
      <c r="AN44" s="54">
        <v>2.74</v>
      </c>
      <c r="AO44" s="49"/>
      <c r="AP44" s="49"/>
      <c r="AQ44" s="49"/>
      <c r="AR44" s="37">
        <v>0.06</v>
      </c>
    </row>
    <row r="45" spans="1:44" ht="12.75">
      <c r="A45" s="48"/>
      <c r="B45" s="274" t="s">
        <v>56</v>
      </c>
      <c r="C45" s="37">
        <v>5.25</v>
      </c>
      <c r="D45" s="37"/>
      <c r="E45" s="37">
        <v>100</v>
      </c>
      <c r="F45" s="37">
        <v>1</v>
      </c>
      <c r="G45" s="37">
        <v>89</v>
      </c>
      <c r="H45" s="37">
        <v>3.35</v>
      </c>
      <c r="I45" s="37">
        <v>8.8</v>
      </c>
      <c r="J45" s="37">
        <v>3.8</v>
      </c>
      <c r="K45" s="37">
        <v>2.2</v>
      </c>
      <c r="L45" s="37">
        <v>2.2</v>
      </c>
      <c r="M45" s="37">
        <v>0.02</v>
      </c>
      <c r="N45" s="37">
        <v>0.28</v>
      </c>
      <c r="O45" s="37">
        <v>0.1</v>
      </c>
      <c r="P45" s="37">
        <f t="shared" si="1"/>
        <v>0.09000000000000001</v>
      </c>
      <c r="Q45" s="37">
        <v>0.3</v>
      </c>
      <c r="R45" s="37">
        <v>0.04</v>
      </c>
      <c r="S45" s="37">
        <v>5</v>
      </c>
      <c r="T45" s="37">
        <v>0.02</v>
      </c>
      <c r="U45" s="37">
        <v>10</v>
      </c>
      <c r="V45" s="37">
        <v>0.62</v>
      </c>
      <c r="W45" s="37">
        <v>0.4</v>
      </c>
      <c r="X45" s="37">
        <v>0.38</v>
      </c>
      <c r="Y45" s="37">
        <v>0.33</v>
      </c>
      <c r="Z45" s="37">
        <v>0.37</v>
      </c>
      <c r="AA45" s="37">
        <v>0.7</v>
      </c>
      <c r="AB45" s="37">
        <v>0.23</v>
      </c>
      <c r="AC45" s="37">
        <v>0.29</v>
      </c>
      <c r="AD45" s="37">
        <v>1</v>
      </c>
      <c r="AE45" s="37">
        <v>0.26</v>
      </c>
      <c r="AF45" s="37">
        <v>0.18</v>
      </c>
      <c r="AG45" s="37">
        <v>0.18</v>
      </c>
      <c r="AH45" s="37">
        <v>0.36</v>
      </c>
      <c r="AI45" s="37">
        <v>0.38</v>
      </c>
      <c r="AJ45" s="37">
        <v>0.3</v>
      </c>
      <c r="AK45" s="37">
        <v>0.68</v>
      </c>
      <c r="AL45" s="37">
        <v>0.29</v>
      </c>
      <c r="AM45" s="37">
        <v>0.06</v>
      </c>
      <c r="AN45" s="54">
        <v>0.4</v>
      </c>
      <c r="AO45" s="49"/>
      <c r="AP45" s="49"/>
      <c r="AQ45" s="49"/>
      <c r="AR45" s="37">
        <v>0</v>
      </c>
    </row>
    <row r="46" spans="1:44" ht="12.75">
      <c r="A46" s="48"/>
      <c r="B46" s="53" t="s">
        <v>80</v>
      </c>
      <c r="C46" s="37">
        <v>6.44</v>
      </c>
      <c r="D46" s="37"/>
      <c r="E46" s="37">
        <v>100</v>
      </c>
      <c r="F46" s="37">
        <v>1</v>
      </c>
      <c r="G46" s="37">
        <v>91</v>
      </c>
      <c r="H46" s="37">
        <v>1.857</v>
      </c>
      <c r="I46" s="37">
        <v>44.7</v>
      </c>
      <c r="J46" s="37">
        <v>1.6</v>
      </c>
      <c r="K46" s="37">
        <v>0</v>
      </c>
      <c r="L46" s="37">
        <v>11.1</v>
      </c>
      <c r="M46" s="37">
        <v>0.15</v>
      </c>
      <c r="N46" s="37">
        <v>0.91</v>
      </c>
      <c r="O46" s="37">
        <v>0.273</v>
      </c>
      <c r="P46" s="37">
        <f t="shared" si="1"/>
        <v>0.198</v>
      </c>
      <c r="Q46" s="37">
        <v>0</v>
      </c>
      <c r="R46" s="37">
        <v>0</v>
      </c>
      <c r="S46" s="37">
        <v>0</v>
      </c>
      <c r="T46" s="37">
        <v>0</v>
      </c>
      <c r="U46" s="37">
        <v>0</v>
      </c>
      <c r="V46" s="37">
        <v>2.685</v>
      </c>
      <c r="W46" s="37">
        <v>0.9</v>
      </c>
      <c r="X46" s="37">
        <v>4.77</v>
      </c>
      <c r="Y46" s="37">
        <v>1.8</v>
      </c>
      <c r="Z46" s="37">
        <v>2.17</v>
      </c>
      <c r="AA46" s="37">
        <v>3.97</v>
      </c>
      <c r="AB46" s="37">
        <v>1.48</v>
      </c>
      <c r="AC46" s="37">
        <v>1.36</v>
      </c>
      <c r="AD46" s="37">
        <v>2.44</v>
      </c>
      <c r="AE46" s="37">
        <v>1.73</v>
      </c>
      <c r="AF46" s="37">
        <v>0.61</v>
      </c>
      <c r="AG46" s="37">
        <v>1.12</v>
      </c>
      <c r="AH46" s="37">
        <v>1.73</v>
      </c>
      <c r="AI46" s="37">
        <v>1.55</v>
      </c>
      <c r="AJ46" s="37">
        <v>1.45</v>
      </c>
      <c r="AK46" s="37">
        <v>3</v>
      </c>
      <c r="AL46" s="37">
        <v>1.49</v>
      </c>
      <c r="AM46" s="37">
        <v>0.55</v>
      </c>
      <c r="AN46" s="54">
        <v>1.91</v>
      </c>
      <c r="AO46" s="49"/>
      <c r="AP46" s="49"/>
      <c r="AQ46" s="49"/>
      <c r="AR46" s="37">
        <v>0.18</v>
      </c>
    </row>
    <row r="47" spans="1:44" ht="12.75">
      <c r="A47" s="48"/>
      <c r="B47" s="274" t="s">
        <v>178</v>
      </c>
      <c r="C47" s="37">
        <v>5.05</v>
      </c>
      <c r="D47" s="37"/>
      <c r="E47" s="37">
        <v>100</v>
      </c>
      <c r="F47" s="37">
        <v>1</v>
      </c>
      <c r="G47" s="37">
        <v>51</v>
      </c>
      <c r="H47" s="37">
        <v>1.46</v>
      </c>
      <c r="I47" s="37">
        <v>31.5</v>
      </c>
      <c r="J47" s="37">
        <v>7.8</v>
      </c>
      <c r="K47" s="37">
        <v>0</v>
      </c>
      <c r="L47" s="37">
        <v>0.2</v>
      </c>
      <c r="M47" s="37">
        <v>0.3</v>
      </c>
      <c r="N47" s="37">
        <v>0.76</v>
      </c>
      <c r="O47" s="37">
        <v>0.76</v>
      </c>
      <c r="P47" s="37">
        <f t="shared" si="1"/>
        <v>0.61</v>
      </c>
      <c r="Q47" s="37">
        <v>1.74</v>
      </c>
      <c r="R47" s="37">
        <v>2.65</v>
      </c>
      <c r="S47" s="37">
        <v>14</v>
      </c>
      <c r="T47" s="37">
        <v>2.62</v>
      </c>
      <c r="U47" s="37">
        <v>38</v>
      </c>
      <c r="V47" s="37">
        <v>3.519</v>
      </c>
      <c r="W47" s="37">
        <v>169</v>
      </c>
      <c r="X47" s="37">
        <v>1.61</v>
      </c>
      <c r="Y47" s="37">
        <v>3.41</v>
      </c>
      <c r="Z47" s="37">
        <v>0.83</v>
      </c>
      <c r="AA47" s="37">
        <v>4.24</v>
      </c>
      <c r="AB47" s="37">
        <v>1.56</v>
      </c>
      <c r="AC47" s="37">
        <v>1.06</v>
      </c>
      <c r="AD47" s="37">
        <v>1.86</v>
      </c>
      <c r="AE47" s="37">
        <v>1.73</v>
      </c>
      <c r="AF47" s="37">
        <v>0.5</v>
      </c>
      <c r="AG47" s="37">
        <v>0.3</v>
      </c>
      <c r="AH47" s="37">
        <v>0.8</v>
      </c>
      <c r="AI47" s="37">
        <v>0.93</v>
      </c>
      <c r="AJ47" s="37">
        <v>0.4</v>
      </c>
      <c r="AK47" s="37">
        <v>1.33</v>
      </c>
      <c r="AL47" s="37">
        <v>0.86</v>
      </c>
      <c r="AM47" s="37">
        <v>0.31</v>
      </c>
      <c r="AN47" s="54">
        <v>1.16</v>
      </c>
      <c r="AO47" s="49"/>
      <c r="AP47" s="49"/>
      <c r="AQ47" s="49"/>
      <c r="AR47" s="37">
        <v>0.2</v>
      </c>
    </row>
    <row r="48" spans="1:44" ht="12.75">
      <c r="A48" s="48"/>
      <c r="B48" s="53" t="s">
        <v>82</v>
      </c>
      <c r="C48" s="37">
        <v>12.5</v>
      </c>
      <c r="D48" s="37"/>
      <c r="E48" s="37">
        <v>100</v>
      </c>
      <c r="F48" s="37">
        <v>1</v>
      </c>
      <c r="G48" s="37">
        <v>92</v>
      </c>
      <c r="H48" s="37">
        <v>2.82</v>
      </c>
      <c r="I48" s="37">
        <v>60.5</v>
      </c>
      <c r="J48" s="37">
        <v>9.4</v>
      </c>
      <c r="K48" s="37">
        <v>0.12</v>
      </c>
      <c r="L48" s="37">
        <v>0.7</v>
      </c>
      <c r="M48" s="37">
        <v>5.11</v>
      </c>
      <c r="N48" s="37">
        <v>2.88</v>
      </c>
      <c r="O48" s="37">
        <v>2.88</v>
      </c>
      <c r="P48" s="37">
        <f t="shared" si="1"/>
        <v>0.32499999999999973</v>
      </c>
      <c r="Q48" s="37">
        <v>0.77</v>
      </c>
      <c r="R48" s="37">
        <v>0.6</v>
      </c>
      <c r="S48" s="37">
        <v>33</v>
      </c>
      <c r="T48" s="37">
        <v>0.41</v>
      </c>
      <c r="U48" s="37">
        <v>147</v>
      </c>
      <c r="V48" s="37">
        <v>3.056</v>
      </c>
      <c r="W48" s="37">
        <v>0.6</v>
      </c>
      <c r="X48" s="37">
        <v>3.79</v>
      </c>
      <c r="Y48" s="37">
        <v>4.19</v>
      </c>
      <c r="Z48" s="37">
        <v>2.25</v>
      </c>
      <c r="AA48" s="37">
        <v>6.44</v>
      </c>
      <c r="AB48" s="37">
        <v>1.46</v>
      </c>
      <c r="AC48" s="37">
        <v>2.85</v>
      </c>
      <c r="AD48" s="37">
        <v>4.5</v>
      </c>
      <c r="AE48" s="37">
        <v>4.83</v>
      </c>
      <c r="AF48" s="37">
        <v>1.78</v>
      </c>
      <c r="AG48" s="37">
        <v>0.56</v>
      </c>
      <c r="AH48" s="37">
        <v>2.34</v>
      </c>
      <c r="AI48" s="37">
        <v>2.48</v>
      </c>
      <c r="AJ48" s="37">
        <v>1.98</v>
      </c>
      <c r="AK48" s="37">
        <v>4.46</v>
      </c>
      <c r="AL48" s="37">
        <v>2.5</v>
      </c>
      <c r="AM48" s="37">
        <v>0.68</v>
      </c>
      <c r="AN48" s="54">
        <v>3.23</v>
      </c>
      <c r="AO48" s="49"/>
      <c r="AP48" s="49"/>
      <c r="AQ48" s="49"/>
      <c r="AR48" s="37">
        <v>0</v>
      </c>
    </row>
    <row r="49" spans="1:44" ht="12.75">
      <c r="A49" s="48"/>
      <c r="B49" s="53" t="s">
        <v>83</v>
      </c>
      <c r="C49" s="37">
        <v>7.85</v>
      </c>
      <c r="D49" s="37"/>
      <c r="E49" s="37">
        <v>100</v>
      </c>
      <c r="F49" s="37">
        <v>1</v>
      </c>
      <c r="G49" s="37">
        <v>91</v>
      </c>
      <c r="H49" s="37">
        <v>2.36</v>
      </c>
      <c r="I49" s="37">
        <v>88</v>
      </c>
      <c r="J49" s="37">
        <v>0</v>
      </c>
      <c r="K49" s="37">
        <v>0</v>
      </c>
      <c r="L49" s="37">
        <v>0.5</v>
      </c>
      <c r="M49" s="37">
        <v>0</v>
      </c>
      <c r="N49" s="37">
        <v>0</v>
      </c>
      <c r="O49" s="37">
        <v>0</v>
      </c>
      <c r="P49" s="37">
        <f t="shared" si="1"/>
        <v>0</v>
      </c>
      <c r="Q49" s="37">
        <v>0</v>
      </c>
      <c r="R49" s="37">
        <v>0</v>
      </c>
      <c r="S49" s="37">
        <v>0</v>
      </c>
      <c r="T49" s="37">
        <v>0</v>
      </c>
      <c r="U49" s="37">
        <v>0</v>
      </c>
      <c r="V49" s="37">
        <v>0</v>
      </c>
      <c r="W49" s="37">
        <v>0</v>
      </c>
      <c r="X49" s="37">
        <v>7.4</v>
      </c>
      <c r="Y49" s="37">
        <v>20</v>
      </c>
      <c r="Z49" s="37">
        <v>2.8</v>
      </c>
      <c r="AA49" s="37">
        <v>22.8</v>
      </c>
      <c r="AB49" s="37">
        <v>0.85</v>
      </c>
      <c r="AC49" s="37">
        <v>1.4</v>
      </c>
      <c r="AD49" s="37">
        <v>3.1</v>
      </c>
      <c r="AE49" s="37">
        <v>3.7</v>
      </c>
      <c r="AF49" s="37">
        <v>0.68</v>
      </c>
      <c r="AG49" s="37">
        <v>0.09</v>
      </c>
      <c r="AH49" s="37">
        <v>0.77</v>
      </c>
      <c r="AI49" s="37">
        <v>1.7</v>
      </c>
      <c r="AJ49" s="37">
        <v>0.26</v>
      </c>
      <c r="AK49" s="37">
        <v>1.96</v>
      </c>
      <c r="AL49" s="37">
        <v>1.3</v>
      </c>
      <c r="AM49" s="37">
        <v>0.09</v>
      </c>
      <c r="AN49" s="54">
        <v>1.8</v>
      </c>
      <c r="AO49" s="49"/>
      <c r="AP49" s="49"/>
      <c r="AQ49" s="49"/>
      <c r="AR49" s="37">
        <v>0.17</v>
      </c>
    </row>
    <row r="50" spans="1:44" ht="12.75">
      <c r="A50" s="48"/>
      <c r="B50" s="274" t="s">
        <v>57</v>
      </c>
      <c r="C50" s="37">
        <v>9.36</v>
      </c>
      <c r="D50" s="37"/>
      <c r="E50" s="37">
        <v>100</v>
      </c>
      <c r="F50" s="37">
        <v>1</v>
      </c>
      <c r="G50" s="37">
        <v>92</v>
      </c>
      <c r="H50" s="37">
        <v>2</v>
      </c>
      <c r="I50" s="37">
        <v>54.4</v>
      </c>
      <c r="J50" s="37">
        <v>7.1</v>
      </c>
      <c r="K50" s="37">
        <v>0.28</v>
      </c>
      <c r="L50" s="37">
        <v>8.7</v>
      </c>
      <c r="M50" s="37">
        <v>8.27</v>
      </c>
      <c r="N50" s="37">
        <v>4.1</v>
      </c>
      <c r="O50" s="37">
        <v>4.1</v>
      </c>
      <c r="P50" s="37">
        <f t="shared" si="1"/>
        <v>-0.03500000000000014</v>
      </c>
      <c r="Q50" s="37">
        <v>0.6</v>
      </c>
      <c r="R50" s="37">
        <v>0.91</v>
      </c>
      <c r="S50" s="37">
        <v>10</v>
      </c>
      <c r="T50" s="37">
        <v>1.15</v>
      </c>
      <c r="U50" s="37">
        <v>103</v>
      </c>
      <c r="V50" s="37">
        <v>2.077</v>
      </c>
      <c r="W50" s="37">
        <v>0.3</v>
      </c>
      <c r="X50" s="37">
        <v>3.73</v>
      </c>
      <c r="Y50" s="37">
        <v>6.3</v>
      </c>
      <c r="Z50" s="37">
        <v>1.6</v>
      </c>
      <c r="AA50" s="37">
        <v>7.9</v>
      </c>
      <c r="AB50" s="37">
        <v>1.3</v>
      </c>
      <c r="AC50" s="37">
        <v>1.6</v>
      </c>
      <c r="AD50" s="37">
        <v>3.32</v>
      </c>
      <c r="AE50" s="37">
        <v>3</v>
      </c>
      <c r="AF50" s="37">
        <v>0.75</v>
      </c>
      <c r="AG50" s="37">
        <v>0.66</v>
      </c>
      <c r="AH50" s="37">
        <v>1.41</v>
      </c>
      <c r="AI50" s="37">
        <v>1.7</v>
      </c>
      <c r="AJ50" s="37">
        <v>0.84</v>
      </c>
      <c r="AK50" s="37">
        <v>2.54</v>
      </c>
      <c r="AL50" s="37">
        <v>1.74</v>
      </c>
      <c r="AM50" s="37">
        <v>0.36</v>
      </c>
      <c r="AN50" s="54">
        <v>2.3</v>
      </c>
      <c r="AO50" s="49"/>
      <c r="AP50" s="49"/>
      <c r="AQ50" s="49"/>
      <c r="AR50" s="37">
        <v>0.64</v>
      </c>
    </row>
    <row r="51" spans="1:44" ht="12.75">
      <c r="A51" s="48"/>
      <c r="B51" s="274" t="s">
        <v>58</v>
      </c>
      <c r="C51" s="37">
        <v>9</v>
      </c>
      <c r="D51" s="37"/>
      <c r="E51" s="37">
        <v>100</v>
      </c>
      <c r="F51" s="37">
        <v>1</v>
      </c>
      <c r="G51" s="37">
        <v>93</v>
      </c>
      <c r="H51" s="37">
        <v>1.96</v>
      </c>
      <c r="I51" s="37">
        <v>50.4</v>
      </c>
      <c r="J51" s="37">
        <v>8.6</v>
      </c>
      <c r="K51" s="37">
        <v>0.36</v>
      </c>
      <c r="L51" s="37">
        <v>2.8</v>
      </c>
      <c r="M51" s="37">
        <v>10.3</v>
      </c>
      <c r="N51" s="37">
        <v>5.1</v>
      </c>
      <c r="O51" s="37">
        <v>5.1</v>
      </c>
      <c r="P51" s="37">
        <f t="shared" si="1"/>
        <v>-0.05000000000000071</v>
      </c>
      <c r="Q51" s="37">
        <v>1.02</v>
      </c>
      <c r="R51" s="37">
        <v>0.74</v>
      </c>
      <c r="S51" s="37">
        <v>14</v>
      </c>
      <c r="T51" s="37">
        <v>0.72</v>
      </c>
      <c r="U51" s="37">
        <v>93</v>
      </c>
      <c r="V51" s="37">
        <v>1.996</v>
      </c>
      <c r="W51" s="37">
        <v>0.3</v>
      </c>
      <c r="X51" s="37">
        <v>3.62</v>
      </c>
      <c r="Y51" s="37">
        <v>6.79</v>
      </c>
      <c r="Z51" s="37">
        <v>1.85</v>
      </c>
      <c r="AA51" s="37">
        <v>8.64</v>
      </c>
      <c r="AB51" s="37">
        <v>0.9</v>
      </c>
      <c r="AC51" s="37">
        <v>1.4</v>
      </c>
      <c r="AD51" s="37">
        <v>2.8</v>
      </c>
      <c r="AE51" s="37">
        <v>2.6</v>
      </c>
      <c r="AF51" s="37">
        <v>0.65</v>
      </c>
      <c r="AG51" s="37">
        <v>0.25</v>
      </c>
      <c r="AH51" s="37">
        <v>0.9</v>
      </c>
      <c r="AI51" s="37">
        <v>1.5</v>
      </c>
      <c r="AJ51" s="37">
        <v>0.76</v>
      </c>
      <c r="AK51" s="37">
        <v>2.26</v>
      </c>
      <c r="AL51" s="37">
        <v>1.5</v>
      </c>
      <c r="AM51" s="37">
        <v>0.28</v>
      </c>
      <c r="AN51" s="54">
        <v>2</v>
      </c>
      <c r="AO51" s="49"/>
      <c r="AP51" s="49"/>
      <c r="AQ51" s="49"/>
      <c r="AR51" s="37">
        <v>0</v>
      </c>
    </row>
    <row r="52" spans="1:44" ht="12.75">
      <c r="A52" s="48"/>
      <c r="B52" s="53" t="s">
        <v>97</v>
      </c>
      <c r="C52" s="37">
        <v>5.41</v>
      </c>
      <c r="D52" s="37"/>
      <c r="E52" s="37">
        <v>100</v>
      </c>
      <c r="F52" s="37">
        <v>1</v>
      </c>
      <c r="G52" s="37">
        <v>91</v>
      </c>
      <c r="H52" s="37">
        <v>2.554</v>
      </c>
      <c r="I52" s="37">
        <v>13.1</v>
      </c>
      <c r="J52" s="37">
        <v>4.3</v>
      </c>
      <c r="K52" s="37">
        <v>0.84</v>
      </c>
      <c r="L52" s="37">
        <v>4.3</v>
      </c>
      <c r="M52" s="37">
        <v>0.05</v>
      </c>
      <c r="N52" s="37">
        <v>0.32</v>
      </c>
      <c r="O52" s="37">
        <v>0.096</v>
      </c>
      <c r="P52" s="37">
        <f t="shared" si="1"/>
        <v>0.07100000000000001</v>
      </c>
      <c r="Q52" s="37">
        <v>0.43</v>
      </c>
      <c r="R52" s="37">
        <v>0.14</v>
      </c>
      <c r="S52" s="37">
        <v>31</v>
      </c>
      <c r="T52" s="37">
        <v>0.04</v>
      </c>
      <c r="U52" s="37">
        <v>13</v>
      </c>
      <c r="V52" s="37">
        <v>0.793</v>
      </c>
      <c r="W52" s="37">
        <v>0</v>
      </c>
      <c r="X52" s="37">
        <v>0.74</v>
      </c>
      <c r="Y52" s="37">
        <v>0.47</v>
      </c>
      <c r="Z52" s="37">
        <v>0.74</v>
      </c>
      <c r="AA52" s="37">
        <v>1.21</v>
      </c>
      <c r="AB52" s="37">
        <v>0.31</v>
      </c>
      <c r="AC52" s="37">
        <v>0.37</v>
      </c>
      <c r="AD52" s="37">
        <v>1.14</v>
      </c>
      <c r="AE52" s="37">
        <v>0.45</v>
      </c>
      <c r="AF52" s="37">
        <v>0.25</v>
      </c>
      <c r="AG52" s="37">
        <v>0.24</v>
      </c>
      <c r="AH52" s="37">
        <v>0.49</v>
      </c>
      <c r="AI52" s="37">
        <v>0.56</v>
      </c>
      <c r="AJ52" s="37">
        <v>0.35</v>
      </c>
      <c r="AK52" s="37">
        <v>0.91</v>
      </c>
      <c r="AL52" s="37">
        <v>0.48</v>
      </c>
      <c r="AM52" s="37">
        <v>0.08</v>
      </c>
      <c r="AN52" s="54">
        <v>0.49</v>
      </c>
      <c r="AO52" s="49"/>
      <c r="AP52" s="49"/>
      <c r="AQ52" s="49"/>
      <c r="AR52" s="37">
        <v>0.11</v>
      </c>
    </row>
    <row r="53" spans="1:44" ht="12.75">
      <c r="A53" s="48"/>
      <c r="B53" s="53" t="s">
        <v>98</v>
      </c>
      <c r="C53" s="37">
        <v>5.9</v>
      </c>
      <c r="D53" s="37"/>
      <c r="E53" s="37">
        <v>100</v>
      </c>
      <c r="F53" s="37">
        <v>1</v>
      </c>
      <c r="G53" s="37">
        <v>89</v>
      </c>
      <c r="H53" s="37">
        <v>2.55</v>
      </c>
      <c r="I53" s="37">
        <v>11.4</v>
      </c>
      <c r="J53" s="37">
        <v>4.2</v>
      </c>
      <c r="K53" s="37">
        <v>1.47</v>
      </c>
      <c r="L53" s="37">
        <v>10.8</v>
      </c>
      <c r="M53" s="37">
        <v>0.06</v>
      </c>
      <c r="N53" s="37">
        <v>0.27</v>
      </c>
      <c r="O53" s="37">
        <v>0.12</v>
      </c>
      <c r="P53" s="37">
        <f t="shared" si="1"/>
        <v>0.09</v>
      </c>
      <c r="Q53" s="37">
        <v>0.45</v>
      </c>
      <c r="R53" s="37">
        <v>0.11</v>
      </c>
      <c r="S53" s="37">
        <v>43</v>
      </c>
      <c r="T53" s="37">
        <v>0.08</v>
      </c>
      <c r="U53" s="37">
        <v>17</v>
      </c>
      <c r="V53" s="37">
        <v>0.946</v>
      </c>
      <c r="W53" s="37">
        <v>0.3</v>
      </c>
      <c r="X53" s="37">
        <v>0.79</v>
      </c>
      <c r="Y53" s="37">
        <v>0.5</v>
      </c>
      <c r="Z53" s="37">
        <v>0.4</v>
      </c>
      <c r="AA53" s="37">
        <v>0.9</v>
      </c>
      <c r="AB53" s="37">
        <v>0.24</v>
      </c>
      <c r="AC53" s="37">
        <v>0.52</v>
      </c>
      <c r="AD53" s="37">
        <v>0.89</v>
      </c>
      <c r="AE53" s="37">
        <v>0.5</v>
      </c>
      <c r="AF53" s="37">
        <v>0.18</v>
      </c>
      <c r="AG53" s="37">
        <v>0.22</v>
      </c>
      <c r="AH53" s="37">
        <v>0.3</v>
      </c>
      <c r="AI53" s="37">
        <v>0.59</v>
      </c>
      <c r="AJ53" s="37">
        <v>0.53</v>
      </c>
      <c r="AK53" s="37">
        <v>1.12</v>
      </c>
      <c r="AL53" s="37">
        <v>0.43</v>
      </c>
      <c r="AM53" s="37">
        <v>0.16</v>
      </c>
      <c r="AN53" s="54">
        <v>0.68</v>
      </c>
      <c r="AO53" s="49"/>
      <c r="AP53" s="49"/>
      <c r="AQ53" s="49"/>
      <c r="AR53" s="37">
        <v>0</v>
      </c>
    </row>
    <row r="54" spans="1:44" ht="12.75">
      <c r="A54" s="48"/>
      <c r="B54" s="53" t="s">
        <v>99</v>
      </c>
      <c r="C54" s="37">
        <v>1.85</v>
      </c>
      <c r="D54" s="37"/>
      <c r="E54" s="37">
        <v>100</v>
      </c>
      <c r="F54" s="37">
        <v>1</v>
      </c>
      <c r="G54" s="37">
        <v>92</v>
      </c>
      <c r="H54" s="37">
        <v>0.4</v>
      </c>
      <c r="I54" s="37">
        <v>4.6</v>
      </c>
      <c r="J54" s="37">
        <v>1.4</v>
      </c>
      <c r="K54" s="37">
        <v>0</v>
      </c>
      <c r="L54" s="37">
        <v>28.7</v>
      </c>
      <c r="M54" s="37">
        <v>0.13</v>
      </c>
      <c r="N54" s="37">
        <v>0.1</v>
      </c>
      <c r="O54" s="37">
        <v>0.03</v>
      </c>
      <c r="P54" s="37">
        <f t="shared" si="1"/>
        <v>-0.035</v>
      </c>
      <c r="Q54" s="37">
        <v>0.53</v>
      </c>
      <c r="R54" s="37">
        <v>0.1</v>
      </c>
      <c r="S54" s="37">
        <v>14</v>
      </c>
      <c r="T54" s="37">
        <v>0.04</v>
      </c>
      <c r="U54" s="37">
        <v>0.1</v>
      </c>
      <c r="V54" s="37">
        <v>0.284</v>
      </c>
      <c r="W54" s="37">
        <v>1</v>
      </c>
      <c r="X54" s="37">
        <v>0.14</v>
      </c>
      <c r="Y54" s="37">
        <v>0.14</v>
      </c>
      <c r="Z54" s="37">
        <v>0.14</v>
      </c>
      <c r="AA54" s="37">
        <v>0.28</v>
      </c>
      <c r="AB54" s="37">
        <v>0.07</v>
      </c>
      <c r="AC54" s="37">
        <v>0.14</v>
      </c>
      <c r="AD54" s="37">
        <v>0.25</v>
      </c>
      <c r="AE54" s="37">
        <v>0.14</v>
      </c>
      <c r="AF54" s="37">
        <v>0.07</v>
      </c>
      <c r="AG54" s="37">
        <v>0.06</v>
      </c>
      <c r="AH54" s="37">
        <v>0.13</v>
      </c>
      <c r="AI54" s="37">
        <v>0.13</v>
      </c>
      <c r="AJ54" s="37">
        <v>0.14</v>
      </c>
      <c r="AK54" s="37">
        <v>0.27</v>
      </c>
      <c r="AL54" s="37">
        <v>0.13</v>
      </c>
      <c r="AM54" s="37">
        <v>0.07</v>
      </c>
      <c r="AN54" s="54">
        <v>0.2</v>
      </c>
      <c r="AO54" s="49"/>
      <c r="AP54" s="49"/>
      <c r="AQ54" s="49"/>
      <c r="AR54" s="37">
        <v>0.39</v>
      </c>
    </row>
    <row r="55" spans="1:44" ht="12.75">
      <c r="A55" s="48"/>
      <c r="B55" s="53" t="s">
        <v>184</v>
      </c>
      <c r="C55" s="37">
        <v>7.33</v>
      </c>
      <c r="D55" s="37"/>
      <c r="E55" s="37">
        <v>100</v>
      </c>
      <c r="F55" s="37">
        <v>1</v>
      </c>
      <c r="G55" s="37">
        <v>92</v>
      </c>
      <c r="H55" s="37">
        <v>2.2</v>
      </c>
      <c r="I55" s="37">
        <v>49</v>
      </c>
      <c r="J55" s="37">
        <v>1.2</v>
      </c>
      <c r="K55" s="37">
        <v>0.24</v>
      </c>
      <c r="L55" s="37">
        <v>11.9</v>
      </c>
      <c r="M55" s="37">
        <v>0.2</v>
      </c>
      <c r="N55" s="37">
        <v>0.63</v>
      </c>
      <c r="O55" s="37">
        <v>0.36</v>
      </c>
      <c r="P55" s="37">
        <f t="shared" si="1"/>
        <v>0.26</v>
      </c>
      <c r="Q55" s="37">
        <v>1.19</v>
      </c>
      <c r="R55" s="37">
        <v>0.03</v>
      </c>
      <c r="S55" s="37">
        <v>29</v>
      </c>
      <c r="T55" s="37">
        <v>0.07</v>
      </c>
      <c r="U55" s="37">
        <v>20</v>
      </c>
      <c r="V55" s="37">
        <v>2.396</v>
      </c>
      <c r="W55" s="37">
        <v>0.4</v>
      </c>
      <c r="X55" s="37">
        <v>5.33</v>
      </c>
      <c r="Y55" s="37">
        <v>2.67</v>
      </c>
      <c r="Z55" s="37">
        <v>2.25</v>
      </c>
      <c r="AA55" s="37">
        <v>4.92</v>
      </c>
      <c r="AB55" s="37">
        <v>1.07</v>
      </c>
      <c r="AC55" s="37">
        <v>1.55</v>
      </c>
      <c r="AD55" s="37">
        <v>2.97</v>
      </c>
      <c r="AE55" s="37">
        <v>1.54</v>
      </c>
      <c r="AF55" s="37">
        <v>0.54</v>
      </c>
      <c r="AG55" s="37">
        <v>0.64</v>
      </c>
      <c r="AH55" s="37">
        <v>1.18</v>
      </c>
      <c r="AI55" s="37">
        <v>2.41</v>
      </c>
      <c r="AJ55" s="37">
        <v>1.8</v>
      </c>
      <c r="AK55" s="37">
        <v>4.21</v>
      </c>
      <c r="AL55" s="37">
        <v>1.24</v>
      </c>
      <c r="AM55" s="37">
        <v>0.48</v>
      </c>
      <c r="AN55" s="54">
        <v>1.87</v>
      </c>
      <c r="AO55" s="49"/>
      <c r="AP55" s="49"/>
      <c r="AQ55" s="49"/>
      <c r="AR55" s="37">
        <v>0.3</v>
      </c>
    </row>
    <row r="56" spans="1:44" ht="12.75">
      <c r="A56" s="48"/>
      <c r="B56" s="53" t="s">
        <v>180</v>
      </c>
      <c r="C56" s="37">
        <v>10</v>
      </c>
      <c r="D56" s="37"/>
      <c r="E56" s="37">
        <v>100</v>
      </c>
      <c r="F56" s="37">
        <v>1</v>
      </c>
      <c r="G56" s="37">
        <v>93</v>
      </c>
      <c r="H56" s="37">
        <v>2.67</v>
      </c>
      <c r="I56" s="37">
        <v>58</v>
      </c>
      <c r="J56" s="37">
        <v>13</v>
      </c>
      <c r="K56" s="37">
        <v>2.54</v>
      </c>
      <c r="L56" s="37">
        <v>2</v>
      </c>
      <c r="M56" s="37">
        <v>3</v>
      </c>
      <c r="N56" s="37">
        <v>1.7</v>
      </c>
      <c r="O56" s="37">
        <v>1.7</v>
      </c>
      <c r="P56" s="37">
        <f t="shared" si="1"/>
        <v>0.19999999999999996</v>
      </c>
      <c r="Q56" s="37">
        <v>0.3</v>
      </c>
      <c r="R56" s="37">
        <v>0.54</v>
      </c>
      <c r="S56" s="37">
        <v>11</v>
      </c>
      <c r="T56" s="37">
        <v>0.4</v>
      </c>
      <c r="U56" s="37">
        <v>120</v>
      </c>
      <c r="V56" s="37">
        <v>5.952</v>
      </c>
      <c r="W56" s="37">
        <v>1</v>
      </c>
      <c r="X56" s="37">
        <v>4</v>
      </c>
      <c r="Y56" s="37">
        <v>5.9</v>
      </c>
      <c r="Z56" s="37">
        <v>3.68</v>
      </c>
      <c r="AA56" s="37">
        <v>9.58</v>
      </c>
      <c r="AB56" s="37">
        <v>1.5</v>
      </c>
      <c r="AC56" s="37">
        <v>2</v>
      </c>
      <c r="AD56" s="37">
        <v>3.7</v>
      </c>
      <c r="AE56" s="37">
        <v>2.7</v>
      </c>
      <c r="AF56" s="37">
        <v>1</v>
      </c>
      <c r="AG56" s="37">
        <v>0.69</v>
      </c>
      <c r="AH56" s="37">
        <v>1.69</v>
      </c>
      <c r="AI56" s="37">
        <v>2.1</v>
      </c>
      <c r="AJ56" s="37">
        <v>0.54</v>
      </c>
      <c r="AK56" s="37">
        <v>2.64</v>
      </c>
      <c r="AL56" s="37">
        <v>2</v>
      </c>
      <c r="AM56" s="37">
        <v>0.53</v>
      </c>
      <c r="AN56" s="54">
        <v>2.6</v>
      </c>
      <c r="AO56" s="49"/>
      <c r="AP56" s="49"/>
      <c r="AQ56" s="49"/>
      <c r="AR56" s="37">
        <v>0.44</v>
      </c>
    </row>
    <row r="57" spans="1:44" ht="12.75">
      <c r="A57" s="48"/>
      <c r="B57" s="53" t="s">
        <v>100</v>
      </c>
      <c r="C57" s="37">
        <v>10.87</v>
      </c>
      <c r="D57" s="37"/>
      <c r="E57" s="37">
        <v>100</v>
      </c>
      <c r="F57" s="37">
        <v>1</v>
      </c>
      <c r="G57" s="37">
        <v>93</v>
      </c>
      <c r="H57" s="37">
        <v>2.36</v>
      </c>
      <c r="I57" s="37">
        <v>86.4</v>
      </c>
      <c r="J57" s="37">
        <v>3.3</v>
      </c>
      <c r="K57" s="37">
        <v>0</v>
      </c>
      <c r="L57" s="37">
        <v>1</v>
      </c>
      <c r="M57" s="37">
        <v>0.33</v>
      </c>
      <c r="N57" s="37">
        <v>0.55</v>
      </c>
      <c r="O57" s="37">
        <v>0.55</v>
      </c>
      <c r="P57" s="37">
        <f t="shared" si="1"/>
        <v>0.385</v>
      </c>
      <c r="Q57" s="37">
        <v>0.31</v>
      </c>
      <c r="R57" s="37">
        <v>0.28</v>
      </c>
      <c r="S57" s="37">
        <v>21</v>
      </c>
      <c r="T57" s="37">
        <v>0.71</v>
      </c>
      <c r="U57" s="37">
        <v>54</v>
      </c>
      <c r="V57" s="37">
        <v>0.891</v>
      </c>
      <c r="W57" s="37">
        <v>0.2</v>
      </c>
      <c r="X57" s="37">
        <v>5.42</v>
      </c>
      <c r="Y57" s="37">
        <v>6.31</v>
      </c>
      <c r="Z57" s="37">
        <v>9.26</v>
      </c>
      <c r="AA57" s="37">
        <v>15.57</v>
      </c>
      <c r="AB57" s="37">
        <v>0.34</v>
      </c>
      <c r="AC57" s="37">
        <v>3.26</v>
      </c>
      <c r="AD57" s="37">
        <v>6.72</v>
      </c>
      <c r="AE57" s="37">
        <v>1.67</v>
      </c>
      <c r="AF57" s="37">
        <v>0.42</v>
      </c>
      <c r="AG57" s="37">
        <v>4</v>
      </c>
      <c r="AH57" s="37">
        <v>4.42</v>
      </c>
      <c r="AI57" s="37">
        <v>3.26</v>
      </c>
      <c r="AJ57" s="37">
        <v>6.31</v>
      </c>
      <c r="AK57" s="37">
        <v>9.57</v>
      </c>
      <c r="AL57" s="37">
        <v>3.43</v>
      </c>
      <c r="AM57" s="37">
        <v>0.5</v>
      </c>
      <c r="AN57" s="54">
        <v>5.57</v>
      </c>
      <c r="AO57" s="49"/>
      <c r="AP57" s="49"/>
      <c r="AQ57" s="49"/>
      <c r="AR57" s="37">
        <v>0.42</v>
      </c>
    </row>
    <row r="58" spans="1:44" ht="12.75">
      <c r="A58" s="48"/>
      <c r="B58" s="53" t="s">
        <v>101</v>
      </c>
      <c r="C58" s="37">
        <v>4.51</v>
      </c>
      <c r="D58" s="37"/>
      <c r="E58" s="37">
        <v>100</v>
      </c>
      <c r="F58" s="37">
        <v>1</v>
      </c>
      <c r="G58" s="37">
        <v>91</v>
      </c>
      <c r="H58" s="37">
        <v>2.1</v>
      </c>
      <c r="I58" s="37">
        <v>12.9</v>
      </c>
      <c r="J58" s="37">
        <v>13</v>
      </c>
      <c r="K58" s="37">
        <v>3.57</v>
      </c>
      <c r="L58" s="37">
        <v>11.4</v>
      </c>
      <c r="M58" s="37">
        <v>0.07</v>
      </c>
      <c r="N58" s="37">
        <v>1.5</v>
      </c>
      <c r="O58" s="37">
        <v>0.21</v>
      </c>
      <c r="P58" s="37">
        <f t="shared" si="1"/>
        <v>0.175</v>
      </c>
      <c r="Q58" s="37">
        <v>1.73</v>
      </c>
      <c r="R58" s="37">
        <v>0.07</v>
      </c>
      <c r="S58" s="37">
        <v>324</v>
      </c>
      <c r="T58" s="37">
        <v>0.07</v>
      </c>
      <c r="U58" s="37">
        <v>30</v>
      </c>
      <c r="V58" s="37">
        <v>1.135</v>
      </c>
      <c r="W58" s="37">
        <v>2.2</v>
      </c>
      <c r="X58" s="37">
        <v>0.89</v>
      </c>
      <c r="Y58" s="37">
        <v>0.8</v>
      </c>
      <c r="Z58" s="37">
        <v>0.32</v>
      </c>
      <c r="AA58" s="37">
        <v>1.12</v>
      </c>
      <c r="AB58" s="37">
        <v>0.33</v>
      </c>
      <c r="AC58" s="37">
        <v>0.52</v>
      </c>
      <c r="AD58" s="37">
        <v>0.9</v>
      </c>
      <c r="AE58" s="37">
        <v>0.59</v>
      </c>
      <c r="AF58" s="37">
        <v>0.2</v>
      </c>
      <c r="AG58" s="37">
        <v>0.1</v>
      </c>
      <c r="AH58" s="37">
        <v>0.3</v>
      </c>
      <c r="AI58" s="37">
        <v>0.58</v>
      </c>
      <c r="AJ58" s="37">
        <v>0.68</v>
      </c>
      <c r="AK58" s="37">
        <v>1.26</v>
      </c>
      <c r="AL58" s="37">
        <v>0.48</v>
      </c>
      <c r="AM58" s="37">
        <v>0.15</v>
      </c>
      <c r="AN58" s="54">
        <v>0.75</v>
      </c>
      <c r="AO58" s="49"/>
      <c r="AP58" s="49"/>
      <c r="AQ58" s="49"/>
      <c r="AR58" s="37">
        <v>1.67</v>
      </c>
    </row>
    <row r="59" spans="1:44" ht="12.75">
      <c r="A59" s="48"/>
      <c r="B59" s="53" t="s">
        <v>120</v>
      </c>
      <c r="C59" s="37">
        <v>6.07</v>
      </c>
      <c r="D59" s="37"/>
      <c r="E59" s="37">
        <v>100</v>
      </c>
      <c r="F59" s="37">
        <v>1</v>
      </c>
      <c r="G59" s="37">
        <v>92</v>
      </c>
      <c r="H59" s="37">
        <v>1.921</v>
      </c>
      <c r="I59" s="37">
        <v>43</v>
      </c>
      <c r="J59" s="37">
        <v>1.3</v>
      </c>
      <c r="K59" s="37">
        <v>0</v>
      </c>
      <c r="L59" s="37">
        <v>13.5</v>
      </c>
      <c r="M59" s="37">
        <v>0.35</v>
      </c>
      <c r="N59" s="37">
        <v>1.29</v>
      </c>
      <c r="O59" s="37">
        <v>0.4</v>
      </c>
      <c r="P59" s="37">
        <f t="shared" si="1"/>
        <v>0.22500000000000003</v>
      </c>
      <c r="Q59" s="37">
        <v>1.1</v>
      </c>
      <c r="R59" s="37">
        <v>0.16</v>
      </c>
      <c r="S59" s="37">
        <v>39</v>
      </c>
      <c r="T59" s="37">
        <v>0.04</v>
      </c>
      <c r="U59" s="37">
        <v>33</v>
      </c>
      <c r="V59" s="37">
        <v>3.248</v>
      </c>
      <c r="W59" s="37">
        <v>1.6</v>
      </c>
      <c r="X59" s="37">
        <v>3.65</v>
      </c>
      <c r="Y59" s="37">
        <v>2.32</v>
      </c>
      <c r="Z59" s="37">
        <v>0</v>
      </c>
      <c r="AA59" s="37">
        <v>2.32</v>
      </c>
      <c r="AB59" s="37">
        <v>1.07</v>
      </c>
      <c r="AC59" s="37">
        <v>1.56</v>
      </c>
      <c r="AD59" s="37">
        <v>2.46</v>
      </c>
      <c r="AE59" s="37">
        <v>1.27</v>
      </c>
      <c r="AF59" s="37">
        <v>0.68</v>
      </c>
      <c r="AG59" s="37">
        <v>0.7</v>
      </c>
      <c r="AH59" s="37">
        <v>1.38</v>
      </c>
      <c r="AI59" s="37">
        <v>1.75</v>
      </c>
      <c r="AJ59" s="37">
        <v>1.07</v>
      </c>
      <c r="AK59" s="37">
        <v>2.82</v>
      </c>
      <c r="AL59" s="37">
        <v>1.3</v>
      </c>
      <c r="AM59" s="37">
        <v>0.59</v>
      </c>
      <c r="AN59" s="54">
        <v>2.33</v>
      </c>
      <c r="AO59" s="49"/>
      <c r="AP59" s="49"/>
      <c r="AQ59" s="49"/>
      <c r="AR59" s="37">
        <v>0.34</v>
      </c>
    </row>
    <row r="60" spans="1:44" ht="12.75">
      <c r="A60" s="48"/>
      <c r="B60" s="53" t="s">
        <v>102</v>
      </c>
      <c r="C60" s="37">
        <v>7.11</v>
      </c>
      <c r="D60" s="37"/>
      <c r="E60" s="37">
        <v>100</v>
      </c>
      <c r="F60" s="37">
        <v>1</v>
      </c>
      <c r="G60" s="37">
        <v>93</v>
      </c>
      <c r="H60" s="37">
        <v>2.21</v>
      </c>
      <c r="I60" s="37">
        <v>43.8</v>
      </c>
      <c r="J60" s="37">
        <v>8.6</v>
      </c>
      <c r="K60" s="37">
        <v>1.9</v>
      </c>
      <c r="L60" s="37">
        <v>9.7</v>
      </c>
      <c r="M60" s="37">
        <v>1.99</v>
      </c>
      <c r="N60" s="37">
        <v>1.37</v>
      </c>
      <c r="O60" s="37">
        <v>0.26</v>
      </c>
      <c r="P60" s="37">
        <f t="shared" si="1"/>
        <v>-0.735</v>
      </c>
      <c r="Q60" s="37">
        <v>1.2</v>
      </c>
      <c r="R60" s="37">
        <v>0.06</v>
      </c>
      <c r="S60" s="37">
        <v>48</v>
      </c>
      <c r="T60" s="37">
        <v>0.04</v>
      </c>
      <c r="U60" s="37">
        <v>100</v>
      </c>
      <c r="V60" s="37">
        <v>1.536</v>
      </c>
      <c r="W60" s="37">
        <v>0</v>
      </c>
      <c r="X60" s="37">
        <v>4.93</v>
      </c>
      <c r="Y60" s="37">
        <v>4.22</v>
      </c>
      <c r="Z60" s="37">
        <v>2.96</v>
      </c>
      <c r="AA60" s="37">
        <v>7.18</v>
      </c>
      <c r="AB60" s="37">
        <v>1.09</v>
      </c>
      <c r="AC60" s="37">
        <v>2.12</v>
      </c>
      <c r="AD60" s="37">
        <v>3.33</v>
      </c>
      <c r="AE60" s="37">
        <v>1.3</v>
      </c>
      <c r="AF60" s="37">
        <v>1.2</v>
      </c>
      <c r="AG60" s="37">
        <v>0.59</v>
      </c>
      <c r="AH60" s="37">
        <v>1.79</v>
      </c>
      <c r="AI60" s="37">
        <v>2.22</v>
      </c>
      <c r="AJ60" s="37">
        <v>2</v>
      </c>
      <c r="AK60" s="37">
        <v>4.22</v>
      </c>
      <c r="AL60" s="37">
        <v>1.65</v>
      </c>
      <c r="AM60" s="37">
        <v>0.8</v>
      </c>
      <c r="AN60" s="54">
        <v>2.41</v>
      </c>
      <c r="AO60" s="49"/>
      <c r="AP60" s="49"/>
      <c r="AQ60" s="49"/>
      <c r="AR60" s="37">
        <v>0</v>
      </c>
    </row>
    <row r="61" spans="1:44" ht="12.75">
      <c r="A61" s="48"/>
      <c r="B61" s="53" t="s">
        <v>103</v>
      </c>
      <c r="C61" s="37">
        <v>6.16</v>
      </c>
      <c r="D61" s="37"/>
      <c r="E61" s="37">
        <v>100</v>
      </c>
      <c r="F61" s="37">
        <v>1</v>
      </c>
      <c r="G61" s="37">
        <v>88</v>
      </c>
      <c r="H61" s="37">
        <v>3.212</v>
      </c>
      <c r="I61" s="37">
        <v>11</v>
      </c>
      <c r="J61" s="37">
        <v>2.1</v>
      </c>
      <c r="K61" s="37">
        <v>0.82</v>
      </c>
      <c r="L61" s="37">
        <v>2.3</v>
      </c>
      <c r="M61" s="37">
        <v>0.04</v>
      </c>
      <c r="N61" s="37">
        <v>0.32</v>
      </c>
      <c r="O61" s="37">
        <v>0.096</v>
      </c>
      <c r="P61" s="37">
        <f t="shared" si="1"/>
        <v>0.076</v>
      </c>
      <c r="Q61" s="37">
        <v>0.33</v>
      </c>
      <c r="R61" s="37">
        <v>0</v>
      </c>
      <c r="S61" s="37">
        <v>0</v>
      </c>
      <c r="T61" s="37">
        <v>0.01</v>
      </c>
      <c r="U61" s="37">
        <v>0</v>
      </c>
      <c r="V61" s="37">
        <v>0</v>
      </c>
      <c r="W61" s="37">
        <v>0</v>
      </c>
      <c r="X61" s="37">
        <v>0.35</v>
      </c>
      <c r="Y61" s="37">
        <v>0.32</v>
      </c>
      <c r="Z61" s="37">
        <v>0.45</v>
      </c>
      <c r="AA61" s="37">
        <v>0.77</v>
      </c>
      <c r="AB61" s="37">
        <v>0.23</v>
      </c>
      <c r="AC61" s="37">
        <v>0.43</v>
      </c>
      <c r="AD61" s="37">
        <v>1.37</v>
      </c>
      <c r="AE61" s="37">
        <v>0.22</v>
      </c>
      <c r="AF61" s="37">
        <v>0.15</v>
      </c>
      <c r="AG61" s="37">
        <v>0.11</v>
      </c>
      <c r="AH61" s="37">
        <v>0.26</v>
      </c>
      <c r="AI61" s="37">
        <v>0.52</v>
      </c>
      <c r="AJ61" s="37">
        <v>0.17</v>
      </c>
      <c r="AK61" s="37">
        <v>0.69</v>
      </c>
      <c r="AL61" s="37">
        <v>0.33</v>
      </c>
      <c r="AM61" s="37">
        <v>0.09</v>
      </c>
      <c r="AN61" s="54">
        <v>0.54</v>
      </c>
      <c r="AO61" s="49"/>
      <c r="AP61" s="49"/>
      <c r="AQ61" s="49"/>
      <c r="AR61" s="37">
        <v>0.22</v>
      </c>
    </row>
    <row r="62" spans="1:44" ht="12.75">
      <c r="A62" s="48"/>
      <c r="B62" s="274" t="s">
        <v>185</v>
      </c>
      <c r="C62" s="37">
        <v>1.9</v>
      </c>
      <c r="D62" s="37"/>
      <c r="E62" s="37">
        <v>100</v>
      </c>
      <c r="F62" s="37">
        <v>1</v>
      </c>
      <c r="G62" s="37">
        <v>89</v>
      </c>
      <c r="H62" s="37">
        <v>0.72</v>
      </c>
      <c r="I62" s="37">
        <v>13.3</v>
      </c>
      <c r="J62" s="37">
        <v>1.6</v>
      </c>
      <c r="K62" s="37">
        <v>0</v>
      </c>
      <c r="L62" s="37">
        <v>33</v>
      </c>
      <c r="M62" s="37">
        <v>0.37</v>
      </c>
      <c r="N62" s="37">
        <v>0.19</v>
      </c>
      <c r="O62" s="37">
        <v>0.057</v>
      </c>
      <c r="P62" s="37">
        <f t="shared" si="1"/>
        <v>-0.128</v>
      </c>
      <c r="Q62" s="37">
        <v>1.5</v>
      </c>
      <c r="R62" s="37">
        <v>0</v>
      </c>
      <c r="S62" s="37">
        <v>29</v>
      </c>
      <c r="T62" s="37">
        <v>0.25</v>
      </c>
      <c r="U62" s="37">
        <v>0</v>
      </c>
      <c r="V62" s="37">
        <v>0.64</v>
      </c>
      <c r="W62" s="37">
        <v>0.3</v>
      </c>
      <c r="X62" s="37">
        <v>0.94</v>
      </c>
      <c r="Y62" s="37">
        <v>0.4</v>
      </c>
      <c r="Z62" s="37">
        <v>0</v>
      </c>
      <c r="AA62" s="37">
        <v>0.4</v>
      </c>
      <c r="AB62" s="37">
        <v>0.18</v>
      </c>
      <c r="AC62" s="37">
        <v>0.4</v>
      </c>
      <c r="AD62" s="37">
        <v>0.57</v>
      </c>
      <c r="AE62" s="37">
        <v>0.48</v>
      </c>
      <c r="AF62" s="37">
        <v>0.1</v>
      </c>
      <c r="AG62" s="37">
        <v>0.21</v>
      </c>
      <c r="AH62" s="37">
        <v>0.31</v>
      </c>
      <c r="AI62" s="37">
        <v>0.37</v>
      </c>
      <c r="AJ62" s="37">
        <v>0.23</v>
      </c>
      <c r="AK62" s="37">
        <v>0.3</v>
      </c>
      <c r="AL62" s="37">
        <v>0.1</v>
      </c>
      <c r="AM62" s="37">
        <v>0.1</v>
      </c>
      <c r="AN62" s="54">
        <v>0.37</v>
      </c>
      <c r="AO62" s="49"/>
      <c r="AP62" s="49"/>
      <c r="AQ62" s="49"/>
      <c r="AR62" s="37">
        <v>0.3</v>
      </c>
    </row>
    <row r="63" spans="1:44" ht="12.75">
      <c r="A63" s="48"/>
      <c r="B63" s="53" t="s">
        <v>104</v>
      </c>
      <c r="C63" s="37">
        <v>50</v>
      </c>
      <c r="D63" s="37"/>
      <c r="E63" s="37">
        <v>100</v>
      </c>
      <c r="F63" s="37">
        <v>1</v>
      </c>
      <c r="G63" s="37">
        <v>93</v>
      </c>
      <c r="H63" s="37">
        <v>3.5</v>
      </c>
      <c r="I63" s="37">
        <v>84.1</v>
      </c>
      <c r="J63" s="37">
        <v>0.4</v>
      </c>
      <c r="K63" s="37">
        <v>0</v>
      </c>
      <c r="L63" s="37">
        <v>0.2</v>
      </c>
      <c r="M63" s="37">
        <v>0.02</v>
      </c>
      <c r="N63" s="37">
        <v>0.8</v>
      </c>
      <c r="O63" s="37">
        <v>0.32</v>
      </c>
      <c r="P63" s="37">
        <f t="shared" si="1"/>
        <v>0.31</v>
      </c>
      <c r="Q63" s="37">
        <v>0.18</v>
      </c>
      <c r="R63" s="37">
        <v>0.02</v>
      </c>
      <c r="S63" s="37">
        <v>1</v>
      </c>
      <c r="T63" s="37">
        <v>0.07</v>
      </c>
      <c r="U63" s="37">
        <v>23</v>
      </c>
      <c r="V63" s="37">
        <v>0.002</v>
      </c>
      <c r="W63" s="37">
        <v>2.5</v>
      </c>
      <c r="X63" s="37">
        <v>6.7</v>
      </c>
      <c r="Y63" s="37">
        <v>3.3</v>
      </c>
      <c r="Z63" s="37">
        <v>5.3</v>
      </c>
      <c r="AA63" s="37">
        <v>8.6</v>
      </c>
      <c r="AB63" s="37">
        <v>2.1</v>
      </c>
      <c r="AC63" s="37">
        <v>4.6</v>
      </c>
      <c r="AD63" s="37">
        <v>6.6</v>
      </c>
      <c r="AE63" s="37">
        <v>5.5</v>
      </c>
      <c r="AF63" s="37">
        <v>0.81</v>
      </c>
      <c r="AG63" s="37">
        <v>0.49</v>
      </c>
      <c r="AH63" s="37">
        <v>1.3</v>
      </c>
      <c r="AI63" s="37">
        <v>4.3</v>
      </c>
      <c r="AJ63" s="37">
        <v>3.1</v>
      </c>
      <c r="AK63" s="37">
        <v>7.4</v>
      </c>
      <c r="AL63" s="37">
        <v>3.3</v>
      </c>
      <c r="AM63" s="37">
        <v>0.81</v>
      </c>
      <c r="AN63" s="54">
        <v>4.4</v>
      </c>
      <c r="AO63" s="49"/>
      <c r="AP63" s="49"/>
      <c r="AQ63" s="49"/>
      <c r="AR63" s="37">
        <v>0.27</v>
      </c>
    </row>
    <row r="64" spans="1:44" ht="12.75">
      <c r="A64" s="48"/>
      <c r="B64" s="274" t="s">
        <v>177</v>
      </c>
      <c r="C64" s="37">
        <v>8.97</v>
      </c>
      <c r="D64" s="37"/>
      <c r="E64" s="37">
        <v>100</v>
      </c>
      <c r="F64" s="37">
        <v>1</v>
      </c>
      <c r="G64" s="37">
        <v>90</v>
      </c>
      <c r="H64" s="37">
        <v>3.3</v>
      </c>
      <c r="I64" s="37">
        <v>37</v>
      </c>
      <c r="J64" s="37">
        <v>18</v>
      </c>
      <c r="K64" s="37">
        <v>8.46</v>
      </c>
      <c r="L64" s="37">
        <v>5.5</v>
      </c>
      <c r="M64" s="37">
        <v>0.25</v>
      </c>
      <c r="N64" s="37">
        <v>0.58</v>
      </c>
      <c r="O64" s="37">
        <v>0.174</v>
      </c>
      <c r="P64" s="37">
        <f t="shared" si="1"/>
        <v>0.04899999999999999</v>
      </c>
      <c r="Q64" s="37">
        <v>1.61</v>
      </c>
      <c r="R64" s="37">
        <v>0.03</v>
      </c>
      <c r="S64" s="37">
        <v>30</v>
      </c>
      <c r="T64" s="37">
        <v>0.03</v>
      </c>
      <c r="U64" s="37">
        <v>16</v>
      </c>
      <c r="V64" s="37">
        <v>2.86</v>
      </c>
      <c r="W64" s="37">
        <v>4.2</v>
      </c>
      <c r="X64" s="37">
        <v>2.8</v>
      </c>
      <c r="Y64" s="37">
        <v>2</v>
      </c>
      <c r="Z64" s="37">
        <v>2.17</v>
      </c>
      <c r="AA64" s="37">
        <v>4.17</v>
      </c>
      <c r="AB64" s="37">
        <v>0.89</v>
      </c>
      <c r="AC64" s="37">
        <v>2</v>
      </c>
      <c r="AD64" s="37">
        <v>2.8</v>
      </c>
      <c r="AE64" s="37">
        <v>2.4</v>
      </c>
      <c r="AF64" s="37">
        <v>0.51</v>
      </c>
      <c r="AG64" s="37">
        <v>0.64</v>
      </c>
      <c r="AH64" s="37">
        <v>1.15</v>
      </c>
      <c r="AI64" s="37">
        <v>1.8</v>
      </c>
      <c r="AJ64" s="37">
        <v>1.2</v>
      </c>
      <c r="AK64" s="37">
        <v>3</v>
      </c>
      <c r="AL64" s="37">
        <v>1.5</v>
      </c>
      <c r="AM64" s="37">
        <v>0.55</v>
      </c>
      <c r="AN64" s="54">
        <v>1.8</v>
      </c>
      <c r="AO64" s="49"/>
      <c r="AP64" s="49"/>
      <c r="AQ64" s="49"/>
      <c r="AR64" s="37">
        <v>0.32</v>
      </c>
    </row>
    <row r="65" spans="1:44" ht="12.75">
      <c r="A65" s="48"/>
      <c r="B65" s="53" t="s">
        <v>105</v>
      </c>
      <c r="C65" s="37">
        <v>8.35</v>
      </c>
      <c r="D65" s="37"/>
      <c r="E65" s="37">
        <v>100</v>
      </c>
      <c r="F65" s="37">
        <v>1</v>
      </c>
      <c r="G65" s="37">
        <v>90</v>
      </c>
      <c r="H65" s="37">
        <v>2.44</v>
      </c>
      <c r="I65" s="37">
        <v>48.5</v>
      </c>
      <c r="J65" s="37">
        <v>1</v>
      </c>
      <c r="K65" s="37">
        <v>0.4</v>
      </c>
      <c r="L65" s="37">
        <v>3.9</v>
      </c>
      <c r="M65" s="37">
        <v>0.27</v>
      </c>
      <c r="N65" s="37">
        <v>0.62</v>
      </c>
      <c r="O65" s="37">
        <v>0.24</v>
      </c>
      <c r="P65" s="37">
        <f t="shared" si="1"/>
        <v>0.10499999999999998</v>
      </c>
      <c r="Q65" s="37">
        <v>2.02</v>
      </c>
      <c r="R65" s="37">
        <v>0.05</v>
      </c>
      <c r="S65" s="37">
        <v>43</v>
      </c>
      <c r="T65" s="37">
        <v>0.03</v>
      </c>
      <c r="U65" s="37">
        <v>45</v>
      </c>
      <c r="V65" s="37">
        <v>2.731</v>
      </c>
      <c r="W65" s="37">
        <v>3.6</v>
      </c>
      <c r="X65" s="37">
        <v>3.48</v>
      </c>
      <c r="Y65" s="37">
        <v>2.05</v>
      </c>
      <c r="Z65" s="37">
        <v>2.48</v>
      </c>
      <c r="AA65" s="37">
        <v>5.53</v>
      </c>
      <c r="AB65" s="37">
        <v>1.28</v>
      </c>
      <c r="AC65" s="37">
        <v>2.12</v>
      </c>
      <c r="AD65" s="37">
        <v>3.74</v>
      </c>
      <c r="AE65" s="37">
        <v>2.96</v>
      </c>
      <c r="AF65" s="37">
        <v>0.67</v>
      </c>
      <c r="AG65" s="37">
        <v>0.72</v>
      </c>
      <c r="AH65" s="37">
        <v>1.39</v>
      </c>
      <c r="AI65" s="37">
        <v>2.34</v>
      </c>
      <c r="AJ65" s="37">
        <v>1.95</v>
      </c>
      <c r="AK65" s="37">
        <v>4.29</v>
      </c>
      <c r="AL65" s="37">
        <v>1.87</v>
      </c>
      <c r="AM65" s="37">
        <v>0.74</v>
      </c>
      <c r="AN65" s="54">
        <v>2.22</v>
      </c>
      <c r="AO65" s="49"/>
      <c r="AP65" s="49"/>
      <c r="AQ65" s="49"/>
      <c r="AR65" s="37">
        <v>1.45</v>
      </c>
    </row>
    <row r="66" spans="1:44" ht="12.75">
      <c r="A66" s="48"/>
      <c r="B66" s="53" t="s">
        <v>106</v>
      </c>
      <c r="C66" s="37">
        <v>7.1</v>
      </c>
      <c r="D66" s="37"/>
      <c r="E66" s="37">
        <v>100</v>
      </c>
      <c r="F66" s="37">
        <v>1</v>
      </c>
      <c r="G66" s="37">
        <v>93</v>
      </c>
      <c r="H66" s="37">
        <v>2.32</v>
      </c>
      <c r="I66" s="37">
        <v>45.4</v>
      </c>
      <c r="J66" s="37">
        <v>2.9</v>
      </c>
      <c r="K66" s="37">
        <v>1.59</v>
      </c>
      <c r="L66" s="37">
        <v>12.2</v>
      </c>
      <c r="M66" s="37">
        <v>0.37</v>
      </c>
      <c r="N66" s="37">
        <v>1</v>
      </c>
      <c r="O66" s="37">
        <v>0.3</v>
      </c>
      <c r="P66" s="37">
        <f t="shared" si="1"/>
        <v>0.11499999999999999</v>
      </c>
      <c r="Q66" s="37">
        <v>1</v>
      </c>
      <c r="R66" s="37">
        <v>0.1</v>
      </c>
      <c r="S66" s="37">
        <v>23</v>
      </c>
      <c r="T66" s="37">
        <v>2</v>
      </c>
      <c r="U66" s="37">
        <v>0</v>
      </c>
      <c r="V66" s="37">
        <v>2.894</v>
      </c>
      <c r="W66" s="37">
        <v>0</v>
      </c>
      <c r="X66" s="37">
        <v>3.5</v>
      </c>
      <c r="Y66" s="37">
        <v>2.69</v>
      </c>
      <c r="Z66" s="37">
        <v>1.75</v>
      </c>
      <c r="AA66" s="37">
        <v>4.44</v>
      </c>
      <c r="AB66" s="37">
        <v>1.39</v>
      </c>
      <c r="AC66" s="37">
        <v>2.78</v>
      </c>
      <c r="AD66" s="37">
        <v>3.88</v>
      </c>
      <c r="AE66" s="37">
        <v>1.7</v>
      </c>
      <c r="AF66" s="37">
        <v>0.72</v>
      </c>
      <c r="AG66" s="37">
        <v>0.71</v>
      </c>
      <c r="AH66" s="37">
        <v>1.43</v>
      </c>
      <c r="AI66" s="37">
        <v>2.93</v>
      </c>
      <c r="AJ66" s="37">
        <v>1.19</v>
      </c>
      <c r="AK66" s="37">
        <v>4.12</v>
      </c>
      <c r="AL66" s="37">
        <v>2.13</v>
      </c>
      <c r="AM66" s="37">
        <v>0.71</v>
      </c>
      <c r="AN66" s="54">
        <v>3.24</v>
      </c>
      <c r="AO66" s="49"/>
      <c r="AP66" s="49"/>
      <c r="AQ66" s="49"/>
      <c r="AR66" s="37">
        <v>0.48</v>
      </c>
    </row>
    <row r="67" spans="1:44" ht="12.75">
      <c r="A67" s="48"/>
      <c r="B67" s="53" t="s">
        <v>107</v>
      </c>
      <c r="C67" s="37">
        <v>3.32</v>
      </c>
      <c r="D67" s="37"/>
      <c r="E67" s="37">
        <v>100</v>
      </c>
      <c r="F67" s="37">
        <v>1</v>
      </c>
      <c r="G67" s="37">
        <v>89</v>
      </c>
      <c r="H67" s="37">
        <v>1.3</v>
      </c>
      <c r="I67" s="37">
        <v>15.7</v>
      </c>
      <c r="J67" s="37">
        <v>3</v>
      </c>
      <c r="K67" s="37">
        <v>1.7</v>
      </c>
      <c r="L67" s="37">
        <v>11</v>
      </c>
      <c r="M67" s="37">
        <v>0.14</v>
      </c>
      <c r="N67" s="37">
        <v>1.15</v>
      </c>
      <c r="O67" s="37">
        <v>0.34</v>
      </c>
      <c r="P67" s="37">
        <f t="shared" si="1"/>
        <v>0.27</v>
      </c>
      <c r="Q67" s="37">
        <v>1.19</v>
      </c>
      <c r="R67" s="37">
        <v>0.06</v>
      </c>
      <c r="S67" s="37">
        <v>113</v>
      </c>
      <c r="T67" s="37">
        <v>0.05</v>
      </c>
      <c r="U67" s="37">
        <v>133</v>
      </c>
      <c r="V67" s="37">
        <v>1.88</v>
      </c>
      <c r="W67" s="37">
        <v>1.2</v>
      </c>
      <c r="X67" s="37">
        <v>0.98</v>
      </c>
      <c r="Y67" s="37">
        <v>0.9</v>
      </c>
      <c r="Z67" s="37">
        <v>0.9</v>
      </c>
      <c r="AA67" s="37">
        <v>1.8</v>
      </c>
      <c r="AB67" s="37">
        <v>0.34</v>
      </c>
      <c r="AC67" s="37">
        <v>0.59</v>
      </c>
      <c r="AD67" s="37">
        <v>0.91</v>
      </c>
      <c r="AE67" s="37">
        <v>0.59</v>
      </c>
      <c r="AF67" s="37">
        <v>0.17</v>
      </c>
      <c r="AG67" s="37">
        <v>0.25</v>
      </c>
      <c r="AH67" s="37">
        <v>0.42</v>
      </c>
      <c r="AI67" s="37">
        <v>0.49</v>
      </c>
      <c r="AJ67" s="37">
        <v>0.4</v>
      </c>
      <c r="AK67" s="37">
        <v>0.89</v>
      </c>
      <c r="AL67" s="37">
        <v>0.42</v>
      </c>
      <c r="AM67" s="37">
        <v>0.3</v>
      </c>
      <c r="AN67" s="54">
        <v>0.73</v>
      </c>
      <c r="AO67" s="49"/>
      <c r="AP67" s="49"/>
      <c r="AQ67" s="49"/>
      <c r="AR67" s="37">
        <v>0.37</v>
      </c>
    </row>
    <row r="68" spans="1:44" ht="12.75">
      <c r="A68" s="48"/>
      <c r="B68" s="53" t="s">
        <v>77</v>
      </c>
      <c r="C68" s="37">
        <v>4.35</v>
      </c>
      <c r="D68" s="37"/>
      <c r="E68" s="37">
        <v>100</v>
      </c>
      <c r="F68" s="37">
        <v>1</v>
      </c>
      <c r="G68" s="37">
        <v>88</v>
      </c>
      <c r="H68" s="37">
        <v>1.8</v>
      </c>
      <c r="I68" s="37">
        <v>16</v>
      </c>
      <c r="J68" s="37">
        <v>3</v>
      </c>
      <c r="K68" s="37">
        <v>1.87</v>
      </c>
      <c r="L68" s="37">
        <v>7.5</v>
      </c>
      <c r="M68" s="37">
        <v>0.12</v>
      </c>
      <c r="N68" s="37">
        <v>0.9</v>
      </c>
      <c r="O68" s="37">
        <v>0.23</v>
      </c>
      <c r="P68" s="37">
        <f t="shared" si="1"/>
        <v>0.17</v>
      </c>
      <c r="Q68" s="37">
        <v>0.99</v>
      </c>
      <c r="R68" s="37">
        <v>0.03</v>
      </c>
      <c r="S68" s="37">
        <v>118</v>
      </c>
      <c r="T68" s="37">
        <v>0.12</v>
      </c>
      <c r="U68" s="37">
        <v>150</v>
      </c>
      <c r="V68" s="37">
        <v>1.439</v>
      </c>
      <c r="W68" s="37">
        <v>0.8</v>
      </c>
      <c r="X68" s="37">
        <v>1.15</v>
      </c>
      <c r="Y68" s="37">
        <v>0.63</v>
      </c>
      <c r="Z68" s="37">
        <v>0.75</v>
      </c>
      <c r="AA68" s="37">
        <v>1.38</v>
      </c>
      <c r="AB68" s="37">
        <v>0.37</v>
      </c>
      <c r="AC68" s="37">
        <v>0.58</v>
      </c>
      <c r="AD68" s="37">
        <v>1.07</v>
      </c>
      <c r="AE68" s="37">
        <v>0.69</v>
      </c>
      <c r="AF68" s="37">
        <v>0.21</v>
      </c>
      <c r="AG68" s="37">
        <v>0.32</v>
      </c>
      <c r="AH68" s="37">
        <v>0.53</v>
      </c>
      <c r="AI68" s="37">
        <v>0.64</v>
      </c>
      <c r="AJ68" s="37">
        <v>0.45</v>
      </c>
      <c r="AK68" s="37">
        <v>1.09</v>
      </c>
      <c r="AL68" s="37">
        <v>0.49</v>
      </c>
      <c r="AM68" s="37">
        <v>0.2</v>
      </c>
      <c r="AN68" s="54">
        <v>0.71</v>
      </c>
      <c r="AO68" s="49"/>
      <c r="AP68" s="49"/>
      <c r="AQ68" s="49"/>
      <c r="AR68" s="37">
        <v>0.11</v>
      </c>
    </row>
    <row r="69" spans="1:44" ht="12.75">
      <c r="A69" s="48"/>
      <c r="B69" s="53" t="s">
        <v>76</v>
      </c>
      <c r="C69" s="37">
        <v>5.78</v>
      </c>
      <c r="D69" s="37"/>
      <c r="E69" s="37">
        <v>100</v>
      </c>
      <c r="F69" s="37">
        <v>1</v>
      </c>
      <c r="G69" s="37">
        <v>87</v>
      </c>
      <c r="H69" s="37">
        <v>2.8</v>
      </c>
      <c r="I69" s="37">
        <v>14.1</v>
      </c>
      <c r="J69" s="37">
        <v>1.9</v>
      </c>
      <c r="K69" s="37">
        <v>0.59</v>
      </c>
      <c r="L69" s="37">
        <v>2.4</v>
      </c>
      <c r="M69" s="37">
        <v>0.05</v>
      </c>
      <c r="N69" s="37">
        <v>0.37</v>
      </c>
      <c r="O69" s="37">
        <v>0.11</v>
      </c>
      <c r="P69" s="37">
        <f t="shared" si="1"/>
        <v>0.08499999999999999</v>
      </c>
      <c r="Q69" s="37">
        <v>0.45</v>
      </c>
      <c r="R69" s="37">
        <v>0.05</v>
      </c>
      <c r="S69" s="37">
        <v>32</v>
      </c>
      <c r="T69" s="37">
        <v>0.04</v>
      </c>
      <c r="U69" s="37">
        <v>31</v>
      </c>
      <c r="V69" s="37">
        <v>1.09</v>
      </c>
      <c r="W69" s="37">
        <v>0.4</v>
      </c>
      <c r="X69" s="37">
        <v>0.58</v>
      </c>
      <c r="Y69" s="37">
        <v>0.72</v>
      </c>
      <c r="Z69" s="37">
        <v>0.63</v>
      </c>
      <c r="AA69" s="37">
        <v>1.35</v>
      </c>
      <c r="AB69" s="37">
        <v>0.22</v>
      </c>
      <c r="AC69" s="37">
        <v>0.58</v>
      </c>
      <c r="AD69" s="37">
        <v>0.94</v>
      </c>
      <c r="AE69" s="37">
        <v>0.4</v>
      </c>
      <c r="AF69" s="37">
        <v>0.19</v>
      </c>
      <c r="AG69" s="37">
        <v>0.26</v>
      </c>
      <c r="AH69" s="37">
        <v>0.45</v>
      </c>
      <c r="AI69" s="37">
        <v>0.71</v>
      </c>
      <c r="AJ69" s="37">
        <v>0.43</v>
      </c>
      <c r="AK69" s="37">
        <v>1.14</v>
      </c>
      <c r="AL69" s="37">
        <v>0.37</v>
      </c>
      <c r="AM69" s="37">
        <v>0.18</v>
      </c>
      <c r="AN69" s="54">
        <v>0.63</v>
      </c>
      <c r="AO69" s="49"/>
      <c r="AP69" s="49"/>
      <c r="AQ69" s="49"/>
      <c r="AR69" s="37">
        <v>0.11</v>
      </c>
    </row>
    <row r="70" spans="1:44" ht="12.75">
      <c r="A70" s="48"/>
      <c r="B70" s="53" t="s">
        <v>108</v>
      </c>
      <c r="C70" s="37">
        <v>6.2</v>
      </c>
      <c r="D70" s="37"/>
      <c r="E70" s="37">
        <v>100</v>
      </c>
      <c r="F70" s="37">
        <v>1</v>
      </c>
      <c r="G70" s="37">
        <v>89</v>
      </c>
      <c r="H70" s="37">
        <v>3.12</v>
      </c>
      <c r="I70" s="37">
        <v>10.2</v>
      </c>
      <c r="J70" s="37">
        <v>1.8</v>
      </c>
      <c r="K70" s="37">
        <v>0</v>
      </c>
      <c r="L70" s="37">
        <v>2.4</v>
      </c>
      <c r="M70" s="37">
        <v>0.05</v>
      </c>
      <c r="N70" s="37">
        <v>0.31</v>
      </c>
      <c r="O70" s="37">
        <v>0.093</v>
      </c>
      <c r="P70" s="37">
        <f t="shared" si="1"/>
        <v>0.068</v>
      </c>
      <c r="Q70" s="37">
        <v>0.4</v>
      </c>
      <c r="R70" s="37">
        <v>0.08</v>
      </c>
      <c r="S70" s="37">
        <v>24</v>
      </c>
      <c r="T70" s="37">
        <v>0.04</v>
      </c>
      <c r="U70" s="37">
        <v>28</v>
      </c>
      <c r="V70" s="37">
        <v>1.002</v>
      </c>
      <c r="W70" s="37">
        <v>0.4</v>
      </c>
      <c r="X70" s="37">
        <v>0.4</v>
      </c>
      <c r="Y70" s="37">
        <v>0.49</v>
      </c>
      <c r="Z70" s="37">
        <v>0.55</v>
      </c>
      <c r="AA70" s="37">
        <v>1.04</v>
      </c>
      <c r="AB70" s="37">
        <v>0.2</v>
      </c>
      <c r="AC70" s="37">
        <v>0.42</v>
      </c>
      <c r="AD70" s="37">
        <v>0.59</v>
      </c>
      <c r="AE70" s="37">
        <v>0.31</v>
      </c>
      <c r="AF70" s="37">
        <v>0.15</v>
      </c>
      <c r="AG70" s="37">
        <v>0.22</v>
      </c>
      <c r="AH70" s="37">
        <v>0.37</v>
      </c>
      <c r="AI70" s="37">
        <v>0.45</v>
      </c>
      <c r="AJ70" s="37">
        <v>0.39</v>
      </c>
      <c r="AK70" s="37">
        <v>0.84</v>
      </c>
      <c r="AL70" s="37">
        <v>0.32</v>
      </c>
      <c r="AM70" s="37">
        <v>0.12</v>
      </c>
      <c r="AN70" s="54">
        <v>0.44</v>
      </c>
      <c r="AO70" s="49"/>
      <c r="AP70" s="49"/>
      <c r="AQ70" s="49"/>
      <c r="AR70" s="37">
        <v>0.34</v>
      </c>
    </row>
    <row r="71" spans="1:44" ht="12.75">
      <c r="A71" s="48"/>
      <c r="B71" s="53" t="s">
        <v>186</v>
      </c>
      <c r="C71" s="37">
        <v>4.71</v>
      </c>
      <c r="D71" s="37"/>
      <c r="E71" s="37">
        <v>100</v>
      </c>
      <c r="F71" s="37">
        <v>1</v>
      </c>
      <c r="G71" s="37">
        <v>93</v>
      </c>
      <c r="H71" s="37">
        <v>1.9</v>
      </c>
      <c r="I71" s="37">
        <v>12</v>
      </c>
      <c r="J71" s="37">
        <v>0.8</v>
      </c>
      <c r="K71" s="37">
        <v>0.01</v>
      </c>
      <c r="L71" s="37">
        <v>0.2</v>
      </c>
      <c r="M71" s="37">
        <v>0.97</v>
      </c>
      <c r="N71" s="37">
        <v>0.76</v>
      </c>
      <c r="O71" s="37">
        <v>0.228</v>
      </c>
      <c r="P71" s="37">
        <f t="shared" si="1"/>
        <v>-0.257</v>
      </c>
      <c r="Q71" s="37">
        <v>1.05</v>
      </c>
      <c r="R71" s="37">
        <v>0.07</v>
      </c>
      <c r="S71" s="37">
        <v>6</v>
      </c>
      <c r="T71" s="37">
        <v>0.48</v>
      </c>
      <c r="U71" s="37">
        <v>3</v>
      </c>
      <c r="V71" s="37">
        <v>1.369</v>
      </c>
      <c r="W71" s="37">
        <v>0.8</v>
      </c>
      <c r="X71" s="37">
        <v>0.34</v>
      </c>
      <c r="Y71" s="37">
        <v>0.3</v>
      </c>
      <c r="Z71" s="37">
        <v>0.32</v>
      </c>
      <c r="AA71" s="37">
        <v>0.62</v>
      </c>
      <c r="AB71" s="37">
        <v>0.18</v>
      </c>
      <c r="AC71" s="37">
        <v>0.82</v>
      </c>
      <c r="AD71" s="37">
        <v>1.19</v>
      </c>
      <c r="AE71" s="37">
        <v>0.97</v>
      </c>
      <c r="AF71" s="37">
        <v>0.19</v>
      </c>
      <c r="AG71" s="37">
        <v>0.3</v>
      </c>
      <c r="AH71" s="37">
        <v>0.49</v>
      </c>
      <c r="AI71" s="37">
        <v>0.33</v>
      </c>
      <c r="AJ71" s="37">
        <v>0.25</v>
      </c>
      <c r="AK71" s="37">
        <v>0.58</v>
      </c>
      <c r="AL71" s="37">
        <v>0.89</v>
      </c>
      <c r="AM71" s="37">
        <v>0.19</v>
      </c>
      <c r="AN71" s="54">
        <v>0.68</v>
      </c>
      <c r="AO71" s="49"/>
      <c r="AP71" s="49"/>
      <c r="AQ71" s="49"/>
      <c r="AR71" s="37">
        <v>1.05</v>
      </c>
    </row>
    <row r="72" spans="1:44" ht="12.75">
      <c r="A72" s="48"/>
      <c r="B72" s="53" t="s">
        <v>109</v>
      </c>
      <c r="C72" s="37">
        <v>7.42</v>
      </c>
      <c r="D72" s="37"/>
      <c r="E72" s="37">
        <v>100</v>
      </c>
      <c r="F72" s="37">
        <v>1</v>
      </c>
      <c r="G72" s="37">
        <v>93</v>
      </c>
      <c r="H72" s="37">
        <v>1.99</v>
      </c>
      <c r="I72" s="37">
        <v>44.4</v>
      </c>
      <c r="J72" s="37">
        <v>1</v>
      </c>
      <c r="K72" s="37">
        <v>0</v>
      </c>
      <c r="L72" s="37">
        <v>2.7</v>
      </c>
      <c r="M72" s="37">
        <v>0.12</v>
      </c>
      <c r="N72" s="37">
        <v>1.4</v>
      </c>
      <c r="O72" s="37">
        <v>0.42</v>
      </c>
      <c r="P72" s="37">
        <f t="shared" si="1"/>
        <v>0.36</v>
      </c>
      <c r="Q72" s="37">
        <v>1.7</v>
      </c>
      <c r="R72" s="37">
        <v>0.12</v>
      </c>
      <c r="S72" s="37">
        <v>5</v>
      </c>
      <c r="T72" s="37">
        <v>0.07</v>
      </c>
      <c r="U72" s="37">
        <v>39</v>
      </c>
      <c r="V72" s="37">
        <v>3.984</v>
      </c>
      <c r="W72" s="37">
        <v>9.9</v>
      </c>
      <c r="X72" s="37">
        <v>2.19</v>
      </c>
      <c r="Y72" s="37">
        <v>2.09</v>
      </c>
      <c r="Z72" s="37">
        <v>0</v>
      </c>
      <c r="AA72" s="37">
        <v>2.09</v>
      </c>
      <c r="AB72" s="37">
        <v>1.07</v>
      </c>
      <c r="AC72" s="37">
        <v>2.14</v>
      </c>
      <c r="AD72" s="37">
        <v>3.19</v>
      </c>
      <c r="AE72" s="37">
        <v>3.23</v>
      </c>
      <c r="AF72" s="37">
        <v>0.7</v>
      </c>
      <c r="AG72" s="37">
        <v>0.5</v>
      </c>
      <c r="AH72" s="37">
        <v>1.2</v>
      </c>
      <c r="AI72" s="37">
        <v>1.81</v>
      </c>
      <c r="AJ72" s="37">
        <v>1.49</v>
      </c>
      <c r="AK72" s="37">
        <v>3.3</v>
      </c>
      <c r="AL72" s="37">
        <v>2.06</v>
      </c>
      <c r="AM72" s="37">
        <v>0.49</v>
      </c>
      <c r="AN72" s="54">
        <v>2.32</v>
      </c>
      <c r="AO72" s="49"/>
      <c r="AP72" s="49"/>
      <c r="AQ72" s="49"/>
      <c r="AR72" s="37">
        <v>0</v>
      </c>
    </row>
    <row r="73" spans="1:44" ht="12.75">
      <c r="A73" s="48"/>
      <c r="B73" s="53" t="s">
        <v>110</v>
      </c>
      <c r="C73" s="37">
        <v>14.75</v>
      </c>
      <c r="D73" s="37"/>
      <c r="E73" s="37">
        <v>100</v>
      </c>
      <c r="F73" s="37">
        <v>1</v>
      </c>
      <c r="G73" s="37">
        <v>100</v>
      </c>
      <c r="H73" s="37">
        <v>8.25</v>
      </c>
      <c r="I73" s="37">
        <v>0</v>
      </c>
      <c r="J73" s="37">
        <v>100</v>
      </c>
      <c r="K73" s="37">
        <v>11.8</v>
      </c>
      <c r="L73" s="37">
        <v>0</v>
      </c>
      <c r="M73" s="37">
        <v>0</v>
      </c>
      <c r="N73" s="37">
        <v>0</v>
      </c>
      <c r="O73" s="37">
        <v>0</v>
      </c>
      <c r="P73" s="37">
        <f t="shared" si="1"/>
        <v>0</v>
      </c>
      <c r="Q73" s="37">
        <v>0</v>
      </c>
      <c r="R73" s="37">
        <v>0</v>
      </c>
      <c r="S73" s="37">
        <v>0</v>
      </c>
      <c r="T73" s="37">
        <v>0</v>
      </c>
      <c r="U73" s="37">
        <v>0</v>
      </c>
      <c r="V73" s="37">
        <v>0</v>
      </c>
      <c r="W73" s="37">
        <v>0</v>
      </c>
      <c r="X73" s="37">
        <v>0</v>
      </c>
      <c r="Y73" s="37">
        <v>0</v>
      </c>
      <c r="Z73" s="37">
        <v>0</v>
      </c>
      <c r="AA73" s="37">
        <v>0</v>
      </c>
      <c r="AB73" s="37">
        <v>0</v>
      </c>
      <c r="AC73" s="37">
        <v>0</v>
      </c>
      <c r="AD73" s="37">
        <v>0</v>
      </c>
      <c r="AE73" s="37">
        <v>0</v>
      </c>
      <c r="AF73" s="37">
        <v>0</v>
      </c>
      <c r="AG73" s="37">
        <v>0</v>
      </c>
      <c r="AH73" s="37">
        <v>0</v>
      </c>
      <c r="AI73" s="37">
        <v>0</v>
      </c>
      <c r="AJ73" s="37">
        <v>0</v>
      </c>
      <c r="AK73" s="37">
        <v>0</v>
      </c>
      <c r="AL73" s="37">
        <v>0</v>
      </c>
      <c r="AM73" s="37">
        <v>0</v>
      </c>
      <c r="AN73" s="54">
        <v>0</v>
      </c>
      <c r="AO73" s="49"/>
      <c r="AP73" s="49"/>
      <c r="AQ73" s="49"/>
      <c r="AR73" s="37">
        <v>0</v>
      </c>
    </row>
    <row r="74" spans="1:44" ht="12.75">
      <c r="A74" s="48"/>
      <c r="B74" s="53" t="s">
        <v>111</v>
      </c>
      <c r="C74" s="37">
        <v>13.94</v>
      </c>
      <c r="D74" s="37"/>
      <c r="E74" s="37">
        <v>100</v>
      </c>
      <c r="F74" s="37">
        <v>1</v>
      </c>
      <c r="G74" s="37">
        <v>100</v>
      </c>
      <c r="H74" s="37">
        <v>7.8</v>
      </c>
      <c r="I74" s="37">
        <v>0</v>
      </c>
      <c r="J74" s="37">
        <v>100</v>
      </c>
      <c r="K74" s="37">
        <v>3.1</v>
      </c>
      <c r="L74" s="37">
        <v>0</v>
      </c>
      <c r="M74" s="37">
        <v>0</v>
      </c>
      <c r="N74" s="37">
        <v>0</v>
      </c>
      <c r="O74" s="37">
        <v>0</v>
      </c>
      <c r="P74" s="37">
        <f t="shared" si="1"/>
        <v>0</v>
      </c>
      <c r="Q74" s="37">
        <v>0</v>
      </c>
      <c r="R74" s="37">
        <v>0</v>
      </c>
      <c r="S74" s="37">
        <v>0</v>
      </c>
      <c r="T74" s="37">
        <v>0</v>
      </c>
      <c r="U74" s="37">
        <v>0</v>
      </c>
      <c r="V74" s="37">
        <v>0</v>
      </c>
      <c r="W74" s="37">
        <v>0</v>
      </c>
      <c r="X74" s="37">
        <v>0</v>
      </c>
      <c r="Y74" s="37">
        <v>0</v>
      </c>
      <c r="Z74" s="37">
        <v>0</v>
      </c>
      <c r="AA74" s="37">
        <v>0</v>
      </c>
      <c r="AB74" s="37">
        <v>0</v>
      </c>
      <c r="AC74" s="37">
        <v>0</v>
      </c>
      <c r="AD74" s="37">
        <v>0</v>
      </c>
      <c r="AE74" s="37">
        <v>0</v>
      </c>
      <c r="AF74" s="37">
        <v>0</v>
      </c>
      <c r="AG74" s="37">
        <v>0</v>
      </c>
      <c r="AH74" s="37">
        <v>0</v>
      </c>
      <c r="AI74" s="37">
        <v>0</v>
      </c>
      <c r="AJ74" s="37">
        <v>0</v>
      </c>
      <c r="AK74" s="37">
        <v>0</v>
      </c>
      <c r="AL74" s="37">
        <v>0</v>
      </c>
      <c r="AM74" s="37">
        <v>0</v>
      </c>
      <c r="AN74" s="54">
        <v>0</v>
      </c>
      <c r="AO74" s="49"/>
      <c r="AP74" s="49"/>
      <c r="AQ74" s="49"/>
      <c r="AR74" s="37">
        <v>0</v>
      </c>
    </row>
    <row r="75" spans="1:44" ht="12.75">
      <c r="A75" s="48"/>
      <c r="B75" s="53" t="s">
        <v>112</v>
      </c>
      <c r="C75" s="37">
        <v>15.11</v>
      </c>
      <c r="D75" s="37"/>
      <c r="E75" s="37">
        <v>100</v>
      </c>
      <c r="F75" s="37">
        <v>1</v>
      </c>
      <c r="G75" s="37">
        <v>100</v>
      </c>
      <c r="H75" s="37">
        <v>8.45</v>
      </c>
      <c r="I75" s="37">
        <v>0</v>
      </c>
      <c r="J75" s="37">
        <v>100</v>
      </c>
      <c r="K75" s="37">
        <v>20.6</v>
      </c>
      <c r="L75" s="37">
        <v>0</v>
      </c>
      <c r="M75" s="37">
        <v>0</v>
      </c>
      <c r="N75" s="37">
        <v>0</v>
      </c>
      <c r="O75" s="37">
        <v>0</v>
      </c>
      <c r="P75" s="37">
        <f t="shared" si="1"/>
        <v>0</v>
      </c>
      <c r="Q75" s="37">
        <v>0</v>
      </c>
      <c r="R75" s="37">
        <v>0</v>
      </c>
      <c r="S75" s="37">
        <v>0</v>
      </c>
      <c r="T75" s="37">
        <v>0</v>
      </c>
      <c r="U75" s="37">
        <v>0</v>
      </c>
      <c r="V75" s="37">
        <v>0</v>
      </c>
      <c r="W75" s="37">
        <v>0</v>
      </c>
      <c r="X75" s="37">
        <v>0</v>
      </c>
      <c r="Y75" s="37">
        <v>0</v>
      </c>
      <c r="Z75" s="37">
        <v>0</v>
      </c>
      <c r="AA75" s="37">
        <v>0</v>
      </c>
      <c r="AB75" s="37">
        <v>0</v>
      </c>
      <c r="AC75" s="37">
        <v>0</v>
      </c>
      <c r="AD75" s="37">
        <v>0</v>
      </c>
      <c r="AE75" s="37">
        <v>0</v>
      </c>
      <c r="AF75" s="37">
        <v>0</v>
      </c>
      <c r="AG75" s="37">
        <v>0</v>
      </c>
      <c r="AH75" s="37">
        <v>0</v>
      </c>
      <c r="AI75" s="37">
        <v>0</v>
      </c>
      <c r="AJ75" s="37">
        <v>0</v>
      </c>
      <c r="AK75" s="37">
        <v>0</v>
      </c>
      <c r="AL75" s="37">
        <v>0</v>
      </c>
      <c r="AM75" s="37">
        <v>0</v>
      </c>
      <c r="AN75" s="54">
        <v>0</v>
      </c>
      <c r="AO75" s="49"/>
      <c r="AP75" s="49"/>
      <c r="AQ75" s="49"/>
      <c r="AR75" s="37">
        <v>0</v>
      </c>
    </row>
    <row r="76" spans="1:44" ht="12.75">
      <c r="A76" s="48"/>
      <c r="B76" s="53" t="s">
        <v>113</v>
      </c>
      <c r="C76" s="37">
        <v>15.74</v>
      </c>
      <c r="D76" s="37"/>
      <c r="E76" s="37">
        <v>100</v>
      </c>
      <c r="F76" s="37">
        <v>1</v>
      </c>
      <c r="G76" s="37">
        <v>100</v>
      </c>
      <c r="H76" s="37">
        <v>8.8</v>
      </c>
      <c r="I76" s="37">
        <v>0</v>
      </c>
      <c r="J76" s="37">
        <v>100</v>
      </c>
      <c r="K76" s="37">
        <v>22.1</v>
      </c>
      <c r="L76" s="37">
        <v>0</v>
      </c>
      <c r="M76" s="37">
        <v>0</v>
      </c>
      <c r="N76" s="37">
        <v>0</v>
      </c>
      <c r="O76" s="37">
        <v>0</v>
      </c>
      <c r="P76" s="37">
        <f t="shared" si="1"/>
        <v>0</v>
      </c>
      <c r="Q76" s="37">
        <v>0</v>
      </c>
      <c r="R76" s="37">
        <v>0</v>
      </c>
      <c r="S76" s="37">
        <v>0</v>
      </c>
      <c r="T76" s="37">
        <v>0</v>
      </c>
      <c r="U76" s="37">
        <v>0</v>
      </c>
      <c r="V76" s="37">
        <v>0</v>
      </c>
      <c r="W76" s="37">
        <v>0</v>
      </c>
      <c r="X76" s="37">
        <v>0</v>
      </c>
      <c r="Y76" s="37">
        <v>0</v>
      </c>
      <c r="Z76" s="37">
        <v>0</v>
      </c>
      <c r="AA76" s="37">
        <v>0</v>
      </c>
      <c r="AB76" s="37">
        <v>0</v>
      </c>
      <c r="AC76" s="37">
        <v>0</v>
      </c>
      <c r="AD76" s="37">
        <v>0</v>
      </c>
      <c r="AE76" s="37">
        <v>0</v>
      </c>
      <c r="AF76" s="37">
        <v>0</v>
      </c>
      <c r="AG76" s="37">
        <v>0</v>
      </c>
      <c r="AH76" s="37">
        <v>0</v>
      </c>
      <c r="AI76" s="37">
        <v>0</v>
      </c>
      <c r="AJ76" s="37">
        <v>0</v>
      </c>
      <c r="AK76" s="37">
        <v>0</v>
      </c>
      <c r="AL76" s="37">
        <v>0</v>
      </c>
      <c r="AM76" s="37">
        <v>0</v>
      </c>
      <c r="AN76" s="54">
        <v>0</v>
      </c>
      <c r="AO76" s="49"/>
      <c r="AP76" s="49"/>
      <c r="AQ76" s="49"/>
      <c r="AR76" s="37">
        <v>0</v>
      </c>
    </row>
    <row r="77" spans="1:44" ht="12.75">
      <c r="A77" s="48"/>
      <c r="B77" s="53" t="s">
        <v>114</v>
      </c>
      <c r="C77" s="37">
        <v>12.65</v>
      </c>
      <c r="D77" s="37"/>
      <c r="E77" s="37">
        <v>100</v>
      </c>
      <c r="F77" s="37">
        <v>1</v>
      </c>
      <c r="G77" s="37">
        <v>100</v>
      </c>
      <c r="H77" s="37">
        <v>0</v>
      </c>
      <c r="I77" s="37">
        <v>0</v>
      </c>
      <c r="J77" s="37">
        <v>100</v>
      </c>
      <c r="K77" s="37">
        <v>1.8</v>
      </c>
      <c r="L77" s="37">
        <v>0</v>
      </c>
      <c r="M77" s="37">
        <v>0</v>
      </c>
      <c r="N77" s="37">
        <v>0</v>
      </c>
      <c r="O77" s="37">
        <v>0</v>
      </c>
      <c r="P77" s="37">
        <f t="shared" si="1"/>
        <v>0</v>
      </c>
      <c r="Q77" s="37">
        <v>0</v>
      </c>
      <c r="R77" s="37">
        <v>0</v>
      </c>
      <c r="S77" s="37">
        <v>0</v>
      </c>
      <c r="T77" s="37">
        <v>0</v>
      </c>
      <c r="U77" s="37">
        <v>0</v>
      </c>
      <c r="V77" s="37">
        <v>0</v>
      </c>
      <c r="W77" s="37">
        <v>0</v>
      </c>
      <c r="X77" s="37">
        <v>0</v>
      </c>
      <c r="Y77" s="37">
        <v>0</v>
      </c>
      <c r="Z77" s="37">
        <v>0</v>
      </c>
      <c r="AA77" s="37">
        <v>0</v>
      </c>
      <c r="AB77" s="37">
        <v>0</v>
      </c>
      <c r="AC77" s="37">
        <v>0</v>
      </c>
      <c r="AD77" s="37">
        <v>0</v>
      </c>
      <c r="AE77" s="37">
        <v>0</v>
      </c>
      <c r="AF77" s="37">
        <v>0</v>
      </c>
      <c r="AG77" s="37">
        <v>0</v>
      </c>
      <c r="AH77" s="37">
        <v>0</v>
      </c>
      <c r="AI77" s="37">
        <v>0</v>
      </c>
      <c r="AJ77" s="37">
        <v>0</v>
      </c>
      <c r="AK77" s="37">
        <v>0</v>
      </c>
      <c r="AL77" s="37">
        <v>0</v>
      </c>
      <c r="AM77" s="37">
        <v>0</v>
      </c>
      <c r="AN77" s="54">
        <v>0</v>
      </c>
      <c r="AO77" s="49"/>
      <c r="AP77" s="49"/>
      <c r="AQ77" s="49"/>
      <c r="AR77" s="37">
        <v>0</v>
      </c>
    </row>
    <row r="78" spans="1:44" ht="12.75">
      <c r="A78" s="48"/>
      <c r="B78" s="53" t="s">
        <v>115</v>
      </c>
      <c r="C78" s="37">
        <v>15.74</v>
      </c>
      <c r="D78" s="37"/>
      <c r="E78" s="37">
        <v>100</v>
      </c>
      <c r="F78" s="37">
        <v>1</v>
      </c>
      <c r="G78" s="37">
        <v>100</v>
      </c>
      <c r="H78" s="37">
        <v>8.8</v>
      </c>
      <c r="I78" s="37">
        <v>0</v>
      </c>
      <c r="J78" s="37">
        <v>100</v>
      </c>
      <c r="K78" s="37">
        <v>58</v>
      </c>
      <c r="L78" s="37">
        <v>0</v>
      </c>
      <c r="M78" s="37">
        <v>0</v>
      </c>
      <c r="N78" s="37">
        <v>0</v>
      </c>
      <c r="O78" s="37">
        <v>0</v>
      </c>
      <c r="P78" s="37">
        <f t="shared" si="1"/>
        <v>0</v>
      </c>
      <c r="Q78" s="37">
        <v>0</v>
      </c>
      <c r="R78" s="37">
        <v>0</v>
      </c>
      <c r="S78" s="37">
        <v>0</v>
      </c>
      <c r="T78" s="37">
        <v>0</v>
      </c>
      <c r="U78" s="37">
        <v>0</v>
      </c>
      <c r="V78" s="37">
        <v>0</v>
      </c>
      <c r="W78" s="37">
        <v>0</v>
      </c>
      <c r="X78" s="37">
        <v>0</v>
      </c>
      <c r="Y78" s="37">
        <v>0</v>
      </c>
      <c r="Z78" s="37">
        <v>0</v>
      </c>
      <c r="AA78" s="37">
        <v>0</v>
      </c>
      <c r="AB78" s="37">
        <v>0</v>
      </c>
      <c r="AC78" s="37">
        <v>0</v>
      </c>
      <c r="AD78" s="37">
        <v>0</v>
      </c>
      <c r="AE78" s="37">
        <v>0</v>
      </c>
      <c r="AF78" s="37">
        <v>0</v>
      </c>
      <c r="AG78" s="37">
        <v>0</v>
      </c>
      <c r="AH78" s="37">
        <v>0</v>
      </c>
      <c r="AI78" s="37">
        <v>0</v>
      </c>
      <c r="AJ78" s="37">
        <v>0</v>
      </c>
      <c r="AK78" s="37">
        <v>0</v>
      </c>
      <c r="AL78" s="37">
        <v>0</v>
      </c>
      <c r="AM78" s="37">
        <v>0</v>
      </c>
      <c r="AN78" s="54">
        <v>0</v>
      </c>
      <c r="AO78" s="49"/>
      <c r="AP78" s="49"/>
      <c r="AQ78" s="49"/>
      <c r="AR78" s="37">
        <v>0</v>
      </c>
    </row>
    <row r="79" spans="1:44" ht="12.75">
      <c r="A79" s="48"/>
      <c r="B79" s="53" t="s">
        <v>116</v>
      </c>
      <c r="C79" s="37">
        <v>15.74</v>
      </c>
      <c r="D79" s="37"/>
      <c r="E79" s="37">
        <v>100</v>
      </c>
      <c r="F79" s="37">
        <v>1</v>
      </c>
      <c r="G79" s="37">
        <v>100</v>
      </c>
      <c r="H79" s="37">
        <v>8.8</v>
      </c>
      <c r="I79" s="37">
        <v>0</v>
      </c>
      <c r="J79" s="37">
        <v>100</v>
      </c>
      <c r="K79" s="37">
        <v>51.5</v>
      </c>
      <c r="L79" s="37">
        <v>0</v>
      </c>
      <c r="M79" s="37">
        <v>0</v>
      </c>
      <c r="N79" s="37">
        <v>0</v>
      </c>
      <c r="O79" s="37">
        <v>0</v>
      </c>
      <c r="P79" s="37">
        <f t="shared" si="1"/>
        <v>0</v>
      </c>
      <c r="Q79" s="37">
        <v>0</v>
      </c>
      <c r="R79" s="37">
        <v>0</v>
      </c>
      <c r="S79" s="37">
        <v>0</v>
      </c>
      <c r="T79" s="37">
        <v>0</v>
      </c>
      <c r="U79" s="37">
        <v>0</v>
      </c>
      <c r="V79" s="37">
        <v>0</v>
      </c>
      <c r="W79" s="37">
        <v>0</v>
      </c>
      <c r="X79" s="37">
        <v>0</v>
      </c>
      <c r="Y79" s="37">
        <v>0</v>
      </c>
      <c r="Z79" s="37">
        <v>0</v>
      </c>
      <c r="AA79" s="37">
        <v>0</v>
      </c>
      <c r="AB79" s="37">
        <v>0</v>
      </c>
      <c r="AC79" s="37">
        <v>0</v>
      </c>
      <c r="AD79" s="37">
        <v>0</v>
      </c>
      <c r="AE79" s="37">
        <v>0</v>
      </c>
      <c r="AF79" s="37">
        <v>0</v>
      </c>
      <c r="AG79" s="37">
        <v>0</v>
      </c>
      <c r="AH79" s="37">
        <v>0</v>
      </c>
      <c r="AI79" s="37">
        <v>0</v>
      </c>
      <c r="AJ79" s="37">
        <v>0</v>
      </c>
      <c r="AK79" s="37">
        <v>0</v>
      </c>
      <c r="AL79" s="37">
        <v>0</v>
      </c>
      <c r="AM79" s="37">
        <v>0</v>
      </c>
      <c r="AN79" s="54">
        <v>0</v>
      </c>
      <c r="AO79" s="49"/>
      <c r="AP79" s="49"/>
      <c r="AQ79" s="49"/>
      <c r="AR79" s="37">
        <v>0</v>
      </c>
    </row>
    <row r="80" spans="1:44" ht="12.75">
      <c r="A80" s="48"/>
      <c r="B80" s="53" t="s">
        <v>117</v>
      </c>
      <c r="C80" s="37">
        <v>14.84</v>
      </c>
      <c r="D80" s="37"/>
      <c r="E80" s="37">
        <v>100</v>
      </c>
      <c r="F80" s="37">
        <v>1</v>
      </c>
      <c r="G80" s="37">
        <v>100</v>
      </c>
      <c r="H80" s="37">
        <v>8.3</v>
      </c>
      <c r="I80" s="37">
        <v>0</v>
      </c>
      <c r="J80" s="37">
        <v>100</v>
      </c>
      <c r="K80" s="37">
        <v>9.1</v>
      </c>
      <c r="L80" s="37">
        <v>0</v>
      </c>
      <c r="M80" s="37">
        <v>0</v>
      </c>
      <c r="N80" s="37">
        <v>0</v>
      </c>
      <c r="O80" s="37">
        <v>0</v>
      </c>
      <c r="P80" s="37">
        <f t="shared" si="1"/>
        <v>0</v>
      </c>
      <c r="Q80" s="37">
        <v>0</v>
      </c>
      <c r="R80" s="37">
        <v>0</v>
      </c>
      <c r="S80" s="37">
        <v>0</v>
      </c>
      <c r="T80" s="37">
        <v>0</v>
      </c>
      <c r="U80" s="37">
        <v>0</v>
      </c>
      <c r="V80" s="37">
        <v>0</v>
      </c>
      <c r="W80" s="37">
        <v>0</v>
      </c>
      <c r="X80" s="37">
        <v>0</v>
      </c>
      <c r="Y80" s="37">
        <v>0</v>
      </c>
      <c r="Z80" s="37">
        <v>0</v>
      </c>
      <c r="AA80" s="37">
        <v>0</v>
      </c>
      <c r="AB80" s="37">
        <v>0</v>
      </c>
      <c r="AC80" s="37">
        <v>0</v>
      </c>
      <c r="AD80" s="37">
        <v>0</v>
      </c>
      <c r="AE80" s="37">
        <v>0</v>
      </c>
      <c r="AF80" s="37">
        <v>0</v>
      </c>
      <c r="AG80" s="37">
        <v>0</v>
      </c>
      <c r="AH80" s="37">
        <v>0</v>
      </c>
      <c r="AI80" s="37">
        <v>0</v>
      </c>
      <c r="AJ80" s="37">
        <v>0</v>
      </c>
      <c r="AK80" s="37">
        <v>0</v>
      </c>
      <c r="AL80" s="37">
        <v>0</v>
      </c>
      <c r="AM80" s="37">
        <v>0</v>
      </c>
      <c r="AN80" s="54">
        <v>0</v>
      </c>
      <c r="AO80" s="49"/>
      <c r="AP80" s="49"/>
      <c r="AQ80" s="49"/>
      <c r="AR80" s="37">
        <v>0</v>
      </c>
    </row>
    <row r="81" spans="1:44" ht="12.75">
      <c r="A81" s="48"/>
      <c r="B81" s="53" t="s">
        <v>118</v>
      </c>
      <c r="C81" s="37">
        <v>15.74</v>
      </c>
      <c r="D81" s="37"/>
      <c r="E81" s="37">
        <v>100</v>
      </c>
      <c r="F81" s="37">
        <v>1</v>
      </c>
      <c r="G81" s="37">
        <v>100</v>
      </c>
      <c r="H81" s="37">
        <v>8.8</v>
      </c>
      <c r="I81" s="37">
        <v>0</v>
      </c>
      <c r="J81" s="37">
        <v>100</v>
      </c>
      <c r="K81" s="37">
        <v>32</v>
      </c>
      <c r="L81" s="37">
        <v>0</v>
      </c>
      <c r="M81" s="37">
        <v>0</v>
      </c>
      <c r="N81" s="37">
        <v>0</v>
      </c>
      <c r="O81" s="37">
        <v>0</v>
      </c>
      <c r="P81" s="37">
        <f t="shared" si="1"/>
        <v>0</v>
      </c>
      <c r="Q81" s="37">
        <v>0</v>
      </c>
      <c r="R81" s="37">
        <v>0</v>
      </c>
      <c r="S81" s="37">
        <v>0</v>
      </c>
      <c r="T81" s="37">
        <v>0</v>
      </c>
      <c r="U81" s="37">
        <v>0</v>
      </c>
      <c r="V81" s="37">
        <v>0</v>
      </c>
      <c r="W81" s="37">
        <v>0</v>
      </c>
      <c r="X81" s="37">
        <v>0</v>
      </c>
      <c r="Y81" s="37">
        <v>0</v>
      </c>
      <c r="Z81" s="37">
        <v>0</v>
      </c>
      <c r="AA81" s="37">
        <v>0</v>
      </c>
      <c r="AB81" s="37">
        <v>0</v>
      </c>
      <c r="AC81" s="37">
        <v>0</v>
      </c>
      <c r="AD81" s="37">
        <v>0</v>
      </c>
      <c r="AE81" s="37">
        <v>0</v>
      </c>
      <c r="AF81" s="37">
        <v>0</v>
      </c>
      <c r="AG81" s="37">
        <v>0</v>
      </c>
      <c r="AH81" s="37">
        <v>0</v>
      </c>
      <c r="AI81" s="37">
        <v>0</v>
      </c>
      <c r="AJ81" s="37">
        <v>0</v>
      </c>
      <c r="AK81" s="37">
        <v>0</v>
      </c>
      <c r="AL81" s="37">
        <v>0</v>
      </c>
      <c r="AM81" s="37">
        <v>0</v>
      </c>
      <c r="AN81" s="54">
        <v>0</v>
      </c>
      <c r="AO81" s="49"/>
      <c r="AP81" s="49"/>
      <c r="AQ81" s="49"/>
      <c r="AR81" s="37">
        <v>0</v>
      </c>
    </row>
    <row r="82" spans="1:44" ht="12.75">
      <c r="A82" s="48"/>
      <c r="B82" s="53" t="s">
        <v>81</v>
      </c>
      <c r="C82" s="37">
        <v>14.66</v>
      </c>
      <c r="D82" s="37"/>
      <c r="E82" s="37">
        <v>100</v>
      </c>
      <c r="F82" s="37">
        <v>1</v>
      </c>
      <c r="G82" s="37">
        <v>100</v>
      </c>
      <c r="H82" s="37">
        <v>8.2</v>
      </c>
      <c r="I82" s="37">
        <v>0</v>
      </c>
      <c r="J82" s="37">
        <v>100</v>
      </c>
      <c r="K82" s="37">
        <v>19.5</v>
      </c>
      <c r="L82" s="37">
        <v>0</v>
      </c>
      <c r="M82" s="37">
        <v>0</v>
      </c>
      <c r="N82" s="37">
        <v>0</v>
      </c>
      <c r="O82" s="37">
        <v>0</v>
      </c>
      <c r="P82" s="37">
        <f t="shared" si="1"/>
        <v>0</v>
      </c>
      <c r="Q82" s="37">
        <v>0</v>
      </c>
      <c r="R82" s="37">
        <v>0</v>
      </c>
      <c r="S82" s="37">
        <v>0</v>
      </c>
      <c r="T82" s="37">
        <v>0</v>
      </c>
      <c r="U82" s="37">
        <v>0</v>
      </c>
      <c r="V82" s="37">
        <v>0</v>
      </c>
      <c r="W82" s="37">
        <v>0</v>
      </c>
      <c r="X82" s="37">
        <v>0</v>
      </c>
      <c r="Y82" s="37">
        <v>0</v>
      </c>
      <c r="Z82" s="37">
        <v>0</v>
      </c>
      <c r="AA82" s="37">
        <v>0</v>
      </c>
      <c r="AB82" s="37">
        <v>0</v>
      </c>
      <c r="AC82" s="37">
        <v>0</v>
      </c>
      <c r="AD82" s="37">
        <v>0</v>
      </c>
      <c r="AE82" s="37">
        <v>0</v>
      </c>
      <c r="AF82" s="37">
        <v>0</v>
      </c>
      <c r="AG82" s="37">
        <v>0</v>
      </c>
      <c r="AH82" s="37">
        <v>0</v>
      </c>
      <c r="AI82" s="37">
        <v>0</v>
      </c>
      <c r="AJ82" s="37">
        <v>0</v>
      </c>
      <c r="AK82" s="37">
        <v>0</v>
      </c>
      <c r="AL82" s="37">
        <v>0</v>
      </c>
      <c r="AM82" s="37">
        <v>0</v>
      </c>
      <c r="AN82" s="54">
        <v>0</v>
      </c>
      <c r="AO82" s="49"/>
      <c r="AP82" s="49"/>
      <c r="AQ82" s="49"/>
      <c r="AR82" s="37">
        <v>0</v>
      </c>
    </row>
    <row r="83" spans="1:44" ht="12.75">
      <c r="A83" s="48"/>
      <c r="B83" s="53" t="s">
        <v>119</v>
      </c>
      <c r="C83" s="37">
        <v>15.74</v>
      </c>
      <c r="D83" s="37"/>
      <c r="E83" s="37">
        <v>100</v>
      </c>
      <c r="F83" s="37">
        <v>1</v>
      </c>
      <c r="G83" s="37">
        <v>100</v>
      </c>
      <c r="H83" s="37">
        <v>8.8</v>
      </c>
      <c r="I83" s="37">
        <v>0</v>
      </c>
      <c r="J83" s="37">
        <v>100</v>
      </c>
      <c r="K83" s="37">
        <v>74.1</v>
      </c>
      <c r="L83" s="37">
        <v>0</v>
      </c>
      <c r="M83" s="37">
        <v>0</v>
      </c>
      <c r="N83" s="37">
        <v>0</v>
      </c>
      <c r="O83" s="37">
        <v>0</v>
      </c>
      <c r="P83" s="37">
        <f t="shared" si="1"/>
        <v>0</v>
      </c>
      <c r="Q83" s="37">
        <v>0</v>
      </c>
      <c r="R83" s="37">
        <v>0</v>
      </c>
      <c r="S83" s="37">
        <v>0</v>
      </c>
      <c r="T83" s="37">
        <v>0</v>
      </c>
      <c r="U83" s="37">
        <v>0</v>
      </c>
      <c r="V83" s="37">
        <v>0</v>
      </c>
      <c r="W83" s="37">
        <v>0</v>
      </c>
      <c r="X83" s="37">
        <v>0</v>
      </c>
      <c r="Y83" s="37">
        <v>0</v>
      </c>
      <c r="Z83" s="37">
        <v>0</v>
      </c>
      <c r="AA83" s="37">
        <v>0</v>
      </c>
      <c r="AB83" s="37">
        <v>0</v>
      </c>
      <c r="AC83" s="37">
        <v>0</v>
      </c>
      <c r="AD83" s="37">
        <v>0</v>
      </c>
      <c r="AE83" s="37">
        <v>0</v>
      </c>
      <c r="AF83" s="37">
        <v>0</v>
      </c>
      <c r="AG83" s="37">
        <v>0</v>
      </c>
      <c r="AH83" s="37">
        <v>0</v>
      </c>
      <c r="AI83" s="37">
        <v>0</v>
      </c>
      <c r="AJ83" s="37">
        <v>0</v>
      </c>
      <c r="AK83" s="37">
        <v>0</v>
      </c>
      <c r="AL83" s="37">
        <v>0</v>
      </c>
      <c r="AM83" s="37">
        <v>0</v>
      </c>
      <c r="AN83" s="54">
        <v>0</v>
      </c>
      <c r="AO83" s="49"/>
      <c r="AP83" s="49"/>
      <c r="AQ83" s="49"/>
      <c r="AR83" s="37">
        <v>0</v>
      </c>
    </row>
    <row r="84" spans="1:44" ht="12.75">
      <c r="A84" s="48"/>
      <c r="B84" s="53" t="s">
        <v>121</v>
      </c>
      <c r="C84" s="37">
        <v>74</v>
      </c>
      <c r="D84" s="37"/>
      <c r="E84" s="37">
        <v>100</v>
      </c>
      <c r="F84" s="37">
        <v>1</v>
      </c>
      <c r="G84" s="37">
        <v>100</v>
      </c>
      <c r="H84" s="37">
        <v>8.8</v>
      </c>
      <c r="I84" s="37">
        <v>0</v>
      </c>
      <c r="J84" s="37">
        <v>100</v>
      </c>
      <c r="K84" s="37">
        <v>51</v>
      </c>
      <c r="L84" s="37">
        <v>0</v>
      </c>
      <c r="M84" s="37">
        <v>0</v>
      </c>
      <c r="N84" s="37">
        <v>0</v>
      </c>
      <c r="O84" s="37">
        <v>0</v>
      </c>
      <c r="P84" s="37">
        <f t="shared" si="1"/>
        <v>0</v>
      </c>
      <c r="Q84" s="37">
        <v>0</v>
      </c>
      <c r="R84" s="37">
        <v>0</v>
      </c>
      <c r="S84" s="37">
        <v>0</v>
      </c>
      <c r="T84" s="37">
        <v>0</v>
      </c>
      <c r="U84" s="37">
        <v>0</v>
      </c>
      <c r="V84" s="37">
        <v>0</v>
      </c>
      <c r="W84" s="37">
        <v>0</v>
      </c>
      <c r="X84" s="37">
        <v>0</v>
      </c>
      <c r="Y84" s="37">
        <v>0</v>
      </c>
      <c r="Z84" s="37">
        <v>0</v>
      </c>
      <c r="AA84" s="37">
        <v>0</v>
      </c>
      <c r="AB84" s="37">
        <v>0</v>
      </c>
      <c r="AC84" s="37">
        <v>0</v>
      </c>
      <c r="AD84" s="37">
        <v>0</v>
      </c>
      <c r="AE84" s="37">
        <v>0</v>
      </c>
      <c r="AF84" s="37">
        <v>0</v>
      </c>
      <c r="AG84" s="37">
        <v>0</v>
      </c>
      <c r="AH84" s="37">
        <v>0</v>
      </c>
      <c r="AI84" s="37">
        <v>0</v>
      </c>
      <c r="AJ84" s="37">
        <v>0</v>
      </c>
      <c r="AK84" s="37">
        <v>0</v>
      </c>
      <c r="AL84" s="37">
        <v>0</v>
      </c>
      <c r="AM84" s="37">
        <v>0</v>
      </c>
      <c r="AN84" s="54">
        <v>0</v>
      </c>
      <c r="AO84" s="49"/>
      <c r="AP84" s="49"/>
      <c r="AQ84" s="49"/>
      <c r="AR84" s="37">
        <v>0</v>
      </c>
    </row>
    <row r="85" spans="1:44" ht="12.75">
      <c r="A85" s="48"/>
      <c r="B85" s="53" t="s">
        <v>122</v>
      </c>
      <c r="C85" s="37">
        <v>15.74</v>
      </c>
      <c r="D85" s="37"/>
      <c r="E85" s="37">
        <v>100</v>
      </c>
      <c r="F85" s="37">
        <v>1</v>
      </c>
      <c r="G85" s="37">
        <v>100</v>
      </c>
      <c r="H85" s="37">
        <v>8.8</v>
      </c>
      <c r="I85" s="37">
        <v>0</v>
      </c>
      <c r="J85" s="37">
        <v>100</v>
      </c>
      <c r="K85" s="37">
        <v>65.7</v>
      </c>
      <c r="L85" s="37">
        <v>0</v>
      </c>
      <c r="M85" s="37">
        <v>0</v>
      </c>
      <c r="N85" s="37">
        <v>0</v>
      </c>
      <c r="O85" s="37">
        <v>0</v>
      </c>
      <c r="P85" s="37">
        <f t="shared" si="1"/>
        <v>0</v>
      </c>
      <c r="Q85" s="37">
        <v>0</v>
      </c>
      <c r="R85" s="37">
        <v>0</v>
      </c>
      <c r="S85" s="37">
        <v>0</v>
      </c>
      <c r="T85" s="37">
        <v>0</v>
      </c>
      <c r="U85" s="37">
        <v>0</v>
      </c>
      <c r="V85" s="37">
        <v>0</v>
      </c>
      <c r="W85" s="37">
        <v>0</v>
      </c>
      <c r="X85" s="37">
        <v>0</v>
      </c>
      <c r="Y85" s="37">
        <v>0</v>
      </c>
      <c r="Z85" s="37">
        <v>0</v>
      </c>
      <c r="AA85" s="37">
        <v>0</v>
      </c>
      <c r="AB85" s="37">
        <v>0</v>
      </c>
      <c r="AC85" s="37">
        <v>0</v>
      </c>
      <c r="AD85" s="37">
        <v>0</v>
      </c>
      <c r="AE85" s="37">
        <v>0</v>
      </c>
      <c r="AF85" s="37">
        <v>0</v>
      </c>
      <c r="AG85" s="37">
        <v>0</v>
      </c>
      <c r="AH85" s="37">
        <v>0</v>
      </c>
      <c r="AI85" s="37">
        <v>0</v>
      </c>
      <c r="AJ85" s="37">
        <v>0</v>
      </c>
      <c r="AK85" s="37">
        <v>0</v>
      </c>
      <c r="AL85" s="37">
        <v>0</v>
      </c>
      <c r="AM85" s="37">
        <v>0</v>
      </c>
      <c r="AN85" s="54">
        <v>0</v>
      </c>
      <c r="AO85" s="49"/>
      <c r="AP85" s="49"/>
      <c r="AQ85" s="49"/>
      <c r="AR85" s="37">
        <v>0</v>
      </c>
    </row>
    <row r="86" spans="1:44" ht="12.75">
      <c r="A86" s="48"/>
      <c r="B86" s="53" t="s">
        <v>123</v>
      </c>
      <c r="C86" s="37">
        <v>18</v>
      </c>
      <c r="D86" s="37"/>
      <c r="E86" s="37">
        <v>100</v>
      </c>
      <c r="F86" s="37">
        <v>1</v>
      </c>
      <c r="G86" s="37">
        <v>100</v>
      </c>
      <c r="H86" s="37">
        <v>3.65</v>
      </c>
      <c r="I86" s="37">
        <v>0</v>
      </c>
      <c r="J86" s="37">
        <v>0.1</v>
      </c>
      <c r="K86" s="37">
        <v>0</v>
      </c>
      <c r="L86" s="37">
        <v>0</v>
      </c>
      <c r="M86" s="37">
        <v>0</v>
      </c>
      <c r="N86" s="37">
        <v>0</v>
      </c>
      <c r="O86" s="37">
        <v>0</v>
      </c>
      <c r="P86" s="37">
        <f t="shared" si="1"/>
        <v>0</v>
      </c>
      <c r="Q86" s="37">
        <v>0</v>
      </c>
      <c r="R86" s="37">
        <v>0</v>
      </c>
      <c r="S86" s="37">
        <v>0</v>
      </c>
      <c r="T86" s="37">
        <v>0</v>
      </c>
      <c r="U86" s="37">
        <v>0</v>
      </c>
      <c r="V86" s="37">
        <v>0</v>
      </c>
      <c r="W86" s="37">
        <v>0</v>
      </c>
      <c r="X86" s="37">
        <v>0</v>
      </c>
      <c r="Y86" s="37">
        <v>0</v>
      </c>
      <c r="Z86" s="37">
        <v>0</v>
      </c>
      <c r="AA86" s="37">
        <v>0</v>
      </c>
      <c r="AB86" s="37">
        <v>0</v>
      </c>
      <c r="AC86" s="37">
        <v>0</v>
      </c>
      <c r="AD86" s="37">
        <v>0</v>
      </c>
      <c r="AE86" s="37">
        <v>0</v>
      </c>
      <c r="AF86" s="37">
        <v>0</v>
      </c>
      <c r="AG86" s="37">
        <v>0</v>
      </c>
      <c r="AH86" s="37">
        <v>0</v>
      </c>
      <c r="AI86" s="37">
        <v>0</v>
      </c>
      <c r="AJ86" s="37">
        <v>0</v>
      </c>
      <c r="AK86" s="37">
        <v>0</v>
      </c>
      <c r="AL86" s="37">
        <v>0</v>
      </c>
      <c r="AM86" s="37">
        <v>0</v>
      </c>
      <c r="AN86" s="54">
        <v>0</v>
      </c>
      <c r="AO86" s="49"/>
      <c r="AP86" s="49"/>
      <c r="AQ86" s="49"/>
      <c r="AR86" s="37">
        <v>0</v>
      </c>
    </row>
    <row r="87" spans="1:44" ht="12.75">
      <c r="A87" s="48"/>
      <c r="B87" s="274" t="s">
        <v>59</v>
      </c>
      <c r="C87" s="37">
        <v>20</v>
      </c>
      <c r="D87" s="37"/>
      <c r="E87" s="37">
        <v>100</v>
      </c>
      <c r="F87" s="37">
        <v>1</v>
      </c>
      <c r="G87" s="37">
        <v>100</v>
      </c>
      <c r="H87" s="37">
        <v>3.63</v>
      </c>
      <c r="I87" s="37">
        <v>0</v>
      </c>
      <c r="J87" s="37">
        <v>0</v>
      </c>
      <c r="K87" s="37">
        <v>0</v>
      </c>
      <c r="L87" s="37">
        <v>0</v>
      </c>
      <c r="M87" s="37">
        <v>0</v>
      </c>
      <c r="N87" s="37">
        <v>0</v>
      </c>
      <c r="O87" s="37">
        <v>0</v>
      </c>
      <c r="P87" s="37">
        <f t="shared" si="1"/>
        <v>0</v>
      </c>
      <c r="Q87" s="37">
        <v>0</v>
      </c>
      <c r="R87" s="37">
        <v>0</v>
      </c>
      <c r="S87" s="37">
        <v>0</v>
      </c>
      <c r="T87" s="37">
        <v>0</v>
      </c>
      <c r="U87" s="37">
        <v>0</v>
      </c>
      <c r="V87" s="37">
        <v>0</v>
      </c>
      <c r="W87" s="37">
        <v>0</v>
      </c>
      <c r="X87" s="37">
        <v>0</v>
      </c>
      <c r="Y87" s="37">
        <v>0</v>
      </c>
      <c r="Z87" s="37">
        <v>0</v>
      </c>
      <c r="AA87" s="37">
        <v>0</v>
      </c>
      <c r="AB87" s="37">
        <v>0</v>
      </c>
      <c r="AC87" s="37">
        <v>0</v>
      </c>
      <c r="AD87" s="37">
        <v>0</v>
      </c>
      <c r="AE87" s="37">
        <v>0</v>
      </c>
      <c r="AF87" s="37">
        <v>0</v>
      </c>
      <c r="AG87" s="37">
        <v>0</v>
      </c>
      <c r="AH87" s="37">
        <v>0</v>
      </c>
      <c r="AI87" s="37">
        <v>0</v>
      </c>
      <c r="AJ87" s="37">
        <v>0</v>
      </c>
      <c r="AK87" s="37">
        <v>0</v>
      </c>
      <c r="AL87" s="37">
        <v>0</v>
      </c>
      <c r="AM87" s="37">
        <v>0</v>
      </c>
      <c r="AN87" s="54">
        <v>0</v>
      </c>
      <c r="AO87" s="49"/>
      <c r="AP87" s="49"/>
      <c r="AQ87" s="49"/>
      <c r="AR87" s="37">
        <v>0</v>
      </c>
    </row>
    <row r="88" spans="1:44" ht="12.75">
      <c r="A88" s="48"/>
      <c r="B88" s="274" t="s">
        <v>60</v>
      </c>
      <c r="C88" s="37">
        <v>1.19</v>
      </c>
      <c r="D88" s="37"/>
      <c r="E88" s="37">
        <v>100</v>
      </c>
      <c r="F88" s="37">
        <v>1</v>
      </c>
      <c r="G88" s="37">
        <v>0</v>
      </c>
      <c r="H88" s="37">
        <v>0</v>
      </c>
      <c r="I88" s="37">
        <v>0</v>
      </c>
      <c r="J88" s="37">
        <v>0</v>
      </c>
      <c r="K88" s="37">
        <v>0</v>
      </c>
      <c r="L88" s="37">
        <v>0</v>
      </c>
      <c r="M88" s="37">
        <v>29.8</v>
      </c>
      <c r="N88" s="37">
        <v>12.5</v>
      </c>
      <c r="O88" s="37">
        <v>0</v>
      </c>
      <c r="P88" s="37">
        <f t="shared" si="1"/>
        <v>-14.9</v>
      </c>
      <c r="Q88" s="37">
        <v>0.2</v>
      </c>
      <c r="R88" s="37">
        <v>0</v>
      </c>
      <c r="S88" s="37">
        <v>0</v>
      </c>
      <c r="T88" s="37">
        <v>0.04</v>
      </c>
      <c r="U88" s="37">
        <v>100</v>
      </c>
      <c r="V88" s="37">
        <v>0</v>
      </c>
      <c r="W88" s="37">
        <v>0</v>
      </c>
      <c r="X88" s="37">
        <v>0</v>
      </c>
      <c r="Y88" s="37">
        <v>0</v>
      </c>
      <c r="Z88" s="37">
        <v>0</v>
      </c>
      <c r="AA88" s="37">
        <v>0</v>
      </c>
      <c r="AB88" s="37">
        <v>0</v>
      </c>
      <c r="AC88" s="37">
        <v>0</v>
      </c>
      <c r="AD88" s="37">
        <v>0</v>
      </c>
      <c r="AE88" s="37">
        <v>0</v>
      </c>
      <c r="AF88" s="37">
        <v>0</v>
      </c>
      <c r="AG88" s="37">
        <v>0</v>
      </c>
      <c r="AH88" s="37">
        <v>0</v>
      </c>
      <c r="AI88" s="37">
        <v>0</v>
      </c>
      <c r="AJ88" s="37">
        <v>0</v>
      </c>
      <c r="AK88" s="37">
        <v>0</v>
      </c>
      <c r="AL88" s="37">
        <v>0</v>
      </c>
      <c r="AM88" s="37">
        <v>0</v>
      </c>
      <c r="AN88" s="54">
        <v>0</v>
      </c>
      <c r="AO88" s="49"/>
      <c r="AP88" s="49"/>
      <c r="AQ88" s="49"/>
      <c r="AR88" s="37">
        <v>0</v>
      </c>
    </row>
    <row r="89" spans="1:44" ht="12.75">
      <c r="A89" s="48"/>
      <c r="B89" s="53" t="s">
        <v>124</v>
      </c>
      <c r="C89" s="37">
        <v>1.53</v>
      </c>
      <c r="D89" s="37"/>
      <c r="E89" s="37">
        <v>100</v>
      </c>
      <c r="F89" s="37">
        <v>1</v>
      </c>
      <c r="G89" s="37">
        <v>0</v>
      </c>
      <c r="H89" s="37">
        <v>0</v>
      </c>
      <c r="I89" s="37">
        <v>0</v>
      </c>
      <c r="J89" s="37">
        <v>0</v>
      </c>
      <c r="K89" s="37">
        <v>0</v>
      </c>
      <c r="L89" s="37">
        <v>0</v>
      </c>
      <c r="M89" s="37">
        <v>38</v>
      </c>
      <c r="N89" s="37">
        <v>0</v>
      </c>
      <c r="O89" s="37">
        <v>0</v>
      </c>
      <c r="P89" s="37">
        <f t="shared" si="1"/>
        <v>-19</v>
      </c>
      <c r="Q89" s="37">
        <v>0.06</v>
      </c>
      <c r="R89" s="37">
        <v>0</v>
      </c>
      <c r="S89" s="37">
        <v>300</v>
      </c>
      <c r="T89" s="37">
        <v>0.02</v>
      </c>
      <c r="U89" s="37">
        <v>0</v>
      </c>
      <c r="V89" s="37">
        <v>0</v>
      </c>
      <c r="W89" s="37">
        <v>0</v>
      </c>
      <c r="X89" s="37">
        <v>0</v>
      </c>
      <c r="Y89" s="37">
        <v>0</v>
      </c>
      <c r="Z89" s="37">
        <v>0</v>
      </c>
      <c r="AA89" s="37">
        <v>0</v>
      </c>
      <c r="AB89" s="37">
        <v>0</v>
      </c>
      <c r="AC89" s="37">
        <v>0</v>
      </c>
      <c r="AD89" s="37">
        <v>0</v>
      </c>
      <c r="AE89" s="37">
        <v>0</v>
      </c>
      <c r="AF89" s="37">
        <v>0</v>
      </c>
      <c r="AG89" s="37">
        <v>0</v>
      </c>
      <c r="AH89" s="37">
        <v>0</v>
      </c>
      <c r="AI89" s="37">
        <v>0</v>
      </c>
      <c r="AJ89" s="37">
        <v>0</v>
      </c>
      <c r="AK89" s="37">
        <v>0</v>
      </c>
      <c r="AL89" s="37">
        <v>0</v>
      </c>
      <c r="AM89" s="37">
        <v>0</v>
      </c>
      <c r="AN89" s="54">
        <v>0</v>
      </c>
      <c r="AO89" s="49"/>
      <c r="AP89" s="49"/>
      <c r="AQ89" s="49"/>
      <c r="AR89" s="37">
        <v>0</v>
      </c>
    </row>
    <row r="90" spans="1:44" ht="12.75">
      <c r="A90" s="48"/>
      <c r="B90" s="53" t="s">
        <v>125</v>
      </c>
      <c r="C90" s="37">
        <v>11.75</v>
      </c>
      <c r="D90" s="37"/>
      <c r="E90" s="37">
        <v>100</v>
      </c>
      <c r="F90" s="37">
        <v>1</v>
      </c>
      <c r="G90" s="37">
        <v>0</v>
      </c>
      <c r="H90" s="37">
        <v>0</v>
      </c>
      <c r="I90" s="37">
        <v>0</v>
      </c>
      <c r="J90" s="37">
        <v>0</v>
      </c>
      <c r="K90" s="37">
        <v>0</v>
      </c>
      <c r="L90" s="37">
        <v>0</v>
      </c>
      <c r="M90" s="37">
        <v>21.3</v>
      </c>
      <c r="N90" s="37">
        <v>18.7</v>
      </c>
      <c r="O90" s="37">
        <v>0</v>
      </c>
      <c r="P90" s="37">
        <f t="shared" si="1"/>
        <v>-10.65</v>
      </c>
      <c r="Q90" s="37">
        <v>0.1</v>
      </c>
      <c r="R90" s="37">
        <v>0.013</v>
      </c>
      <c r="S90" s="37">
        <v>300</v>
      </c>
      <c r="T90" s="37">
        <v>0.06</v>
      </c>
      <c r="U90" s="37">
        <v>100</v>
      </c>
      <c r="V90" s="37">
        <v>0</v>
      </c>
      <c r="W90" s="37">
        <v>0</v>
      </c>
      <c r="X90" s="37">
        <v>0</v>
      </c>
      <c r="Y90" s="37">
        <v>0</v>
      </c>
      <c r="Z90" s="37">
        <v>0</v>
      </c>
      <c r="AA90" s="37">
        <v>0</v>
      </c>
      <c r="AB90" s="37">
        <v>0</v>
      </c>
      <c r="AC90" s="37">
        <v>0</v>
      </c>
      <c r="AD90" s="37">
        <v>0</v>
      </c>
      <c r="AE90" s="37">
        <v>0</v>
      </c>
      <c r="AF90" s="37">
        <v>0</v>
      </c>
      <c r="AG90" s="37">
        <v>0</v>
      </c>
      <c r="AH90" s="37">
        <v>0</v>
      </c>
      <c r="AI90" s="37">
        <v>0</v>
      </c>
      <c r="AJ90" s="37">
        <v>0</v>
      </c>
      <c r="AK90" s="37">
        <v>0</v>
      </c>
      <c r="AL90" s="37">
        <v>0</v>
      </c>
      <c r="AM90" s="37">
        <v>0</v>
      </c>
      <c r="AN90" s="54">
        <v>0</v>
      </c>
      <c r="AO90" s="49"/>
      <c r="AP90" s="49"/>
      <c r="AQ90" s="49"/>
      <c r="AR90" s="37">
        <v>0</v>
      </c>
    </row>
    <row r="91" spans="1:44" ht="12.75">
      <c r="A91" s="48"/>
      <c r="B91" s="53" t="s">
        <v>86</v>
      </c>
      <c r="C91" s="37">
        <v>1.525</v>
      </c>
      <c r="D91" s="37"/>
      <c r="E91" s="37">
        <v>100</v>
      </c>
      <c r="F91" s="37">
        <v>1</v>
      </c>
      <c r="G91" s="37">
        <v>0</v>
      </c>
      <c r="H91" s="37">
        <v>0</v>
      </c>
      <c r="I91" s="37">
        <v>0</v>
      </c>
      <c r="J91" s="37">
        <v>0</v>
      </c>
      <c r="K91" s="37">
        <v>0</v>
      </c>
      <c r="L91" s="37">
        <v>0</v>
      </c>
      <c r="M91" s="37">
        <v>38</v>
      </c>
      <c r="N91" s="37">
        <v>0</v>
      </c>
      <c r="O91" s="37">
        <v>0</v>
      </c>
      <c r="P91" s="37">
        <f t="shared" si="1"/>
        <v>-19</v>
      </c>
      <c r="Q91" s="37">
        <v>0.1</v>
      </c>
      <c r="R91" s="37">
        <v>0.03</v>
      </c>
      <c r="S91" s="37">
        <v>0</v>
      </c>
      <c r="T91" s="37">
        <v>0.05</v>
      </c>
      <c r="U91" s="37">
        <v>0</v>
      </c>
      <c r="V91" s="37">
        <v>0</v>
      </c>
      <c r="W91" s="37">
        <v>0</v>
      </c>
      <c r="X91" s="37">
        <v>0</v>
      </c>
      <c r="Y91" s="37">
        <v>0</v>
      </c>
      <c r="Z91" s="37">
        <v>0</v>
      </c>
      <c r="AA91" s="37">
        <v>0</v>
      </c>
      <c r="AB91" s="37">
        <v>0</v>
      </c>
      <c r="AC91" s="37">
        <v>0</v>
      </c>
      <c r="AD91" s="37">
        <v>0</v>
      </c>
      <c r="AE91" s="37">
        <v>0</v>
      </c>
      <c r="AF91" s="37">
        <v>0</v>
      </c>
      <c r="AG91" s="37">
        <v>0</v>
      </c>
      <c r="AH91" s="37">
        <v>0</v>
      </c>
      <c r="AI91" s="37">
        <v>0</v>
      </c>
      <c r="AJ91" s="37">
        <v>0</v>
      </c>
      <c r="AK91" s="37">
        <v>0</v>
      </c>
      <c r="AL91" s="37">
        <v>0</v>
      </c>
      <c r="AM91" s="37">
        <v>0</v>
      </c>
      <c r="AN91" s="54">
        <v>0</v>
      </c>
      <c r="AO91" s="49"/>
      <c r="AP91" s="49"/>
      <c r="AQ91" s="49"/>
      <c r="AR91" s="37">
        <v>0</v>
      </c>
    </row>
    <row r="92" spans="1:44" ht="12.75">
      <c r="A92" s="48"/>
      <c r="B92" s="53" t="s">
        <v>187</v>
      </c>
      <c r="C92" s="37">
        <v>1.6</v>
      </c>
      <c r="D92" s="37"/>
      <c r="E92" s="37">
        <v>100</v>
      </c>
      <c r="F92" s="37">
        <v>1</v>
      </c>
      <c r="G92" s="37">
        <v>0</v>
      </c>
      <c r="H92" s="37">
        <v>0</v>
      </c>
      <c r="I92" s="37">
        <v>0</v>
      </c>
      <c r="J92" s="37">
        <v>0</v>
      </c>
      <c r="K92" s="37">
        <v>0</v>
      </c>
      <c r="L92" s="37">
        <v>0</v>
      </c>
      <c r="M92" s="37">
        <v>38</v>
      </c>
      <c r="N92" s="37">
        <v>0.1</v>
      </c>
      <c r="O92" s="37">
        <v>0</v>
      </c>
      <c r="P92" s="37">
        <f t="shared" si="1"/>
        <v>-19</v>
      </c>
      <c r="Q92" s="37">
        <v>0.1</v>
      </c>
      <c r="R92" s="37">
        <v>0.01</v>
      </c>
      <c r="S92" s="37">
        <v>100</v>
      </c>
      <c r="T92" s="37">
        <v>0.2</v>
      </c>
      <c r="U92" s="37">
        <v>0</v>
      </c>
      <c r="V92" s="37">
        <v>0</v>
      </c>
      <c r="W92" s="37">
        <v>0</v>
      </c>
      <c r="X92" s="37">
        <v>0</v>
      </c>
      <c r="Y92" s="37">
        <v>0</v>
      </c>
      <c r="Z92" s="37">
        <v>0</v>
      </c>
      <c r="AA92" s="37">
        <v>0</v>
      </c>
      <c r="AB92" s="37">
        <v>0</v>
      </c>
      <c r="AC92" s="37">
        <v>0</v>
      </c>
      <c r="AD92" s="37">
        <v>0</v>
      </c>
      <c r="AE92" s="37">
        <v>0</v>
      </c>
      <c r="AF92" s="37">
        <v>0</v>
      </c>
      <c r="AG92" s="37">
        <v>0</v>
      </c>
      <c r="AH92" s="37">
        <v>0</v>
      </c>
      <c r="AI92" s="37">
        <v>0</v>
      </c>
      <c r="AJ92" s="37">
        <v>0</v>
      </c>
      <c r="AK92" s="37">
        <v>0</v>
      </c>
      <c r="AL92" s="37">
        <v>0</v>
      </c>
      <c r="AM92" s="37">
        <v>0</v>
      </c>
      <c r="AN92" s="54">
        <v>0</v>
      </c>
      <c r="AO92" s="49"/>
      <c r="AP92" s="49"/>
      <c r="AQ92" s="49"/>
      <c r="AR92" s="37">
        <v>0</v>
      </c>
    </row>
    <row r="93" spans="1:44" ht="12.75">
      <c r="A93" s="48"/>
      <c r="B93" s="53" t="s">
        <v>87</v>
      </c>
      <c r="C93" s="37">
        <v>12.75</v>
      </c>
      <c r="D93" s="37"/>
      <c r="E93" s="37">
        <v>100</v>
      </c>
      <c r="F93" s="37">
        <v>1</v>
      </c>
      <c r="G93" s="37">
        <v>0</v>
      </c>
      <c r="H93" s="37">
        <v>0</v>
      </c>
      <c r="I93" s="37">
        <v>0</v>
      </c>
      <c r="J93" s="37">
        <v>0</v>
      </c>
      <c r="K93" s="37">
        <v>0</v>
      </c>
      <c r="L93" s="37">
        <v>0</v>
      </c>
      <c r="M93" s="37">
        <v>32</v>
      </c>
      <c r="N93" s="37">
        <v>18</v>
      </c>
      <c r="O93" s="37">
        <v>0</v>
      </c>
      <c r="P93" s="37">
        <f t="shared" si="1"/>
        <v>-16</v>
      </c>
      <c r="Q93" s="37">
        <v>0.1</v>
      </c>
      <c r="R93" s="37">
        <v>0</v>
      </c>
      <c r="S93" s="37">
        <v>200</v>
      </c>
      <c r="T93" s="37">
        <v>4.9</v>
      </c>
      <c r="U93" s="37">
        <v>60</v>
      </c>
      <c r="V93" s="37">
        <v>0</v>
      </c>
      <c r="W93" s="37">
        <v>0</v>
      </c>
      <c r="X93" s="37">
        <v>0</v>
      </c>
      <c r="Y93" s="37">
        <v>0</v>
      </c>
      <c r="Z93" s="37">
        <v>0</v>
      </c>
      <c r="AA93" s="37">
        <v>0</v>
      </c>
      <c r="AB93" s="37">
        <v>0</v>
      </c>
      <c r="AC93" s="37">
        <v>0</v>
      </c>
      <c r="AD93" s="37">
        <v>0</v>
      </c>
      <c r="AE93" s="37">
        <v>0</v>
      </c>
      <c r="AF93" s="37">
        <v>0</v>
      </c>
      <c r="AG93" s="37">
        <v>0</v>
      </c>
      <c r="AH93" s="37">
        <v>0</v>
      </c>
      <c r="AI93" s="37">
        <v>0</v>
      </c>
      <c r="AJ93" s="37">
        <v>0</v>
      </c>
      <c r="AK93" s="37">
        <v>0</v>
      </c>
      <c r="AL93" s="37">
        <v>0</v>
      </c>
      <c r="AM93" s="37">
        <v>0</v>
      </c>
      <c r="AN93" s="54">
        <v>0</v>
      </c>
      <c r="AO93" s="49"/>
      <c r="AP93" s="49"/>
      <c r="AQ93" s="49"/>
      <c r="AR93" s="37">
        <v>0</v>
      </c>
    </row>
    <row r="94" spans="1:44" ht="12.75">
      <c r="A94" s="48"/>
      <c r="B94" s="53" t="s">
        <v>88</v>
      </c>
      <c r="C94" s="37">
        <v>14.43</v>
      </c>
      <c r="D94" s="37"/>
      <c r="E94" s="37">
        <v>100</v>
      </c>
      <c r="F94" s="37">
        <v>1</v>
      </c>
      <c r="G94" s="37">
        <v>0</v>
      </c>
      <c r="H94" s="37">
        <v>0</v>
      </c>
      <c r="I94" s="37">
        <v>0</v>
      </c>
      <c r="J94" s="37">
        <v>0</v>
      </c>
      <c r="K94" s="37">
        <v>0</v>
      </c>
      <c r="L94" s="37">
        <v>0</v>
      </c>
      <c r="M94" s="37">
        <v>36</v>
      </c>
      <c r="N94" s="37">
        <v>14</v>
      </c>
      <c r="O94" s="37">
        <v>0</v>
      </c>
      <c r="P94" s="37">
        <f t="shared" si="1"/>
        <v>-18</v>
      </c>
      <c r="Q94" s="37">
        <v>0</v>
      </c>
      <c r="R94" s="37">
        <v>0</v>
      </c>
      <c r="S94" s="37">
        <v>0</v>
      </c>
      <c r="T94" s="37">
        <v>0.3</v>
      </c>
      <c r="U94" s="37">
        <v>0</v>
      </c>
      <c r="V94" s="37">
        <v>0</v>
      </c>
      <c r="W94" s="37">
        <v>0</v>
      </c>
      <c r="X94" s="37">
        <v>0</v>
      </c>
      <c r="Y94" s="37">
        <v>0</v>
      </c>
      <c r="Z94" s="37">
        <v>0</v>
      </c>
      <c r="AA94" s="37">
        <v>0</v>
      </c>
      <c r="AB94" s="37">
        <v>0</v>
      </c>
      <c r="AC94" s="37">
        <v>0</v>
      </c>
      <c r="AD94" s="37">
        <v>0</v>
      </c>
      <c r="AE94" s="37">
        <v>0</v>
      </c>
      <c r="AF94" s="37">
        <v>0</v>
      </c>
      <c r="AG94" s="37">
        <v>0</v>
      </c>
      <c r="AH94" s="37">
        <v>0</v>
      </c>
      <c r="AI94" s="37">
        <v>0</v>
      </c>
      <c r="AJ94" s="37">
        <v>0</v>
      </c>
      <c r="AK94" s="37">
        <v>0</v>
      </c>
      <c r="AL94" s="37">
        <v>0</v>
      </c>
      <c r="AM94" s="37">
        <v>0</v>
      </c>
      <c r="AN94" s="54">
        <v>0</v>
      </c>
      <c r="AO94" s="49"/>
      <c r="AP94" s="49"/>
      <c r="AQ94" s="49"/>
      <c r="AR94" s="37">
        <v>0</v>
      </c>
    </row>
    <row r="95" spans="1:44" ht="12.75">
      <c r="A95" s="48"/>
      <c r="B95" s="274" t="s">
        <v>176</v>
      </c>
      <c r="C95" s="37">
        <v>13.75</v>
      </c>
      <c r="D95" s="37"/>
      <c r="E95" s="37">
        <v>100</v>
      </c>
      <c r="F95" s="37">
        <v>1</v>
      </c>
      <c r="G95" s="37">
        <v>0</v>
      </c>
      <c r="H95" s="37">
        <v>0</v>
      </c>
      <c r="I95" s="37">
        <v>0</v>
      </c>
      <c r="J95" s="37">
        <v>0</v>
      </c>
      <c r="K95" s="37">
        <v>0</v>
      </c>
      <c r="L95" s="37">
        <v>0</v>
      </c>
      <c r="M95" s="37">
        <v>17.5</v>
      </c>
      <c r="N95" s="37">
        <v>9.5</v>
      </c>
      <c r="O95" s="37">
        <v>0</v>
      </c>
      <c r="P95" s="37">
        <f t="shared" si="1"/>
        <v>-8.75</v>
      </c>
      <c r="Q95" s="37">
        <v>0.3</v>
      </c>
      <c r="R95" s="37">
        <v>0.007</v>
      </c>
      <c r="S95" s="37">
        <v>39</v>
      </c>
      <c r="T95" s="37">
        <v>0.15</v>
      </c>
      <c r="U95" s="37">
        <v>90</v>
      </c>
      <c r="V95" s="37">
        <v>0</v>
      </c>
      <c r="W95" s="37">
        <v>0</v>
      </c>
      <c r="X95" s="37">
        <v>0</v>
      </c>
      <c r="Y95" s="37">
        <v>0</v>
      </c>
      <c r="Z95" s="37">
        <v>0</v>
      </c>
      <c r="AA95" s="37">
        <v>0</v>
      </c>
      <c r="AB95" s="37">
        <v>0</v>
      </c>
      <c r="AC95" s="37">
        <v>0</v>
      </c>
      <c r="AD95" s="37">
        <v>0</v>
      </c>
      <c r="AE95" s="37">
        <v>0</v>
      </c>
      <c r="AF95" s="37">
        <v>0</v>
      </c>
      <c r="AG95" s="37">
        <v>0</v>
      </c>
      <c r="AH95" s="37">
        <v>0</v>
      </c>
      <c r="AI95" s="37">
        <v>0</v>
      </c>
      <c r="AJ95" s="37">
        <v>0</v>
      </c>
      <c r="AK95" s="37">
        <v>0</v>
      </c>
      <c r="AL95" s="37">
        <v>0</v>
      </c>
      <c r="AM95" s="37">
        <v>0</v>
      </c>
      <c r="AN95" s="54">
        <v>0</v>
      </c>
      <c r="AO95" s="49"/>
      <c r="AP95" s="49"/>
      <c r="AQ95" s="49"/>
      <c r="AR95" s="37">
        <v>0</v>
      </c>
    </row>
    <row r="96" spans="1:44" ht="12.75">
      <c r="A96" s="48"/>
      <c r="B96" s="274" t="s">
        <v>55</v>
      </c>
      <c r="C96" s="37">
        <v>2.775</v>
      </c>
      <c r="D96" s="37"/>
      <c r="E96" s="37">
        <v>100</v>
      </c>
      <c r="F96" s="37">
        <v>1</v>
      </c>
      <c r="G96" s="37">
        <v>0</v>
      </c>
      <c r="H96" s="37">
        <v>0</v>
      </c>
      <c r="I96" s="37">
        <v>0</v>
      </c>
      <c r="J96" s="37">
        <v>0</v>
      </c>
      <c r="K96" s="37">
        <v>0</v>
      </c>
      <c r="L96" s="37">
        <v>0</v>
      </c>
      <c r="M96" s="37">
        <v>0.3</v>
      </c>
      <c r="N96" s="37">
        <v>0</v>
      </c>
      <c r="O96" s="37">
        <v>0</v>
      </c>
      <c r="P96" s="37">
        <f t="shared" si="1"/>
        <v>-0.15</v>
      </c>
      <c r="Q96" s="37">
        <v>0</v>
      </c>
      <c r="R96" s="37">
        <v>60</v>
      </c>
      <c r="S96" s="37">
        <v>0</v>
      </c>
      <c r="T96" s="37">
        <v>39</v>
      </c>
      <c r="U96" s="37">
        <v>0</v>
      </c>
      <c r="V96" s="37">
        <v>0</v>
      </c>
      <c r="W96" s="37">
        <v>0</v>
      </c>
      <c r="X96" s="37">
        <v>0</v>
      </c>
      <c r="Y96" s="37">
        <v>0</v>
      </c>
      <c r="Z96" s="37">
        <v>0</v>
      </c>
      <c r="AA96" s="37">
        <v>0</v>
      </c>
      <c r="AB96" s="37">
        <v>0</v>
      </c>
      <c r="AC96" s="37">
        <v>0</v>
      </c>
      <c r="AD96" s="37">
        <v>0</v>
      </c>
      <c r="AE96" s="37">
        <v>0</v>
      </c>
      <c r="AF96" s="37">
        <v>0</v>
      </c>
      <c r="AG96" s="37">
        <v>0</v>
      </c>
      <c r="AH96" s="37">
        <v>0</v>
      </c>
      <c r="AI96" s="37">
        <v>0</v>
      </c>
      <c r="AJ96" s="37">
        <v>0</v>
      </c>
      <c r="AK96" s="37">
        <v>0</v>
      </c>
      <c r="AL96" s="37">
        <v>0</v>
      </c>
      <c r="AM96" s="37">
        <v>0</v>
      </c>
      <c r="AN96" s="54">
        <v>0</v>
      </c>
      <c r="AO96" s="49"/>
      <c r="AP96" s="49"/>
      <c r="AQ96" s="49"/>
      <c r="AR96" s="37">
        <v>44</v>
      </c>
    </row>
    <row r="97" spans="1:44" ht="12.75">
      <c r="A97" s="48"/>
      <c r="B97" s="274" t="s">
        <v>188</v>
      </c>
      <c r="C97" s="37">
        <v>168</v>
      </c>
      <c r="D97" s="37"/>
      <c r="E97" s="37">
        <v>100</v>
      </c>
      <c r="F97" s="37">
        <v>1</v>
      </c>
      <c r="G97" s="37">
        <v>100</v>
      </c>
      <c r="H97" s="37">
        <v>0</v>
      </c>
      <c r="I97" s="37">
        <v>0</v>
      </c>
      <c r="J97" s="37">
        <v>0</v>
      </c>
      <c r="K97" s="37">
        <v>0</v>
      </c>
      <c r="L97" s="37">
        <v>0</v>
      </c>
      <c r="M97" s="37">
        <v>0</v>
      </c>
      <c r="N97" s="37">
        <v>0</v>
      </c>
      <c r="O97" s="37">
        <v>0</v>
      </c>
      <c r="P97" s="37">
        <f aca="true" t="shared" si="2" ref="P97:P105">O97-(1/P$3*M97)</f>
        <v>0</v>
      </c>
      <c r="Q97" s="37">
        <v>0</v>
      </c>
      <c r="R97" s="37">
        <v>0</v>
      </c>
      <c r="S97" s="37"/>
      <c r="T97" s="37"/>
      <c r="U97" s="37"/>
      <c r="V97" s="37">
        <v>88</v>
      </c>
      <c r="W97" s="37">
        <v>220</v>
      </c>
      <c r="X97" s="37">
        <v>0</v>
      </c>
      <c r="Y97" s="37">
        <v>0</v>
      </c>
      <c r="Z97" s="37">
        <v>0</v>
      </c>
      <c r="AA97" s="37">
        <v>0</v>
      </c>
      <c r="AB97" s="37">
        <v>0</v>
      </c>
      <c r="AC97" s="37">
        <v>0</v>
      </c>
      <c r="AD97" s="37">
        <v>0</v>
      </c>
      <c r="AE97" s="37">
        <v>0</v>
      </c>
      <c r="AF97" s="37">
        <v>0</v>
      </c>
      <c r="AG97" s="37">
        <v>0</v>
      </c>
      <c r="AH97" s="37">
        <v>0</v>
      </c>
      <c r="AI97" s="37">
        <v>0</v>
      </c>
      <c r="AJ97" s="37">
        <v>0</v>
      </c>
      <c r="AK97" s="37">
        <v>0</v>
      </c>
      <c r="AL97" s="37">
        <v>0</v>
      </c>
      <c r="AM97" s="37">
        <v>0</v>
      </c>
      <c r="AN97" s="54">
        <v>0</v>
      </c>
      <c r="AO97" s="49"/>
      <c r="AP97" s="49"/>
      <c r="AQ97" s="49"/>
      <c r="AR97" s="37">
        <v>0</v>
      </c>
    </row>
    <row r="98" spans="1:44" ht="12.75">
      <c r="A98" s="48"/>
      <c r="B98" s="274" t="s">
        <v>189</v>
      </c>
      <c r="C98" s="37">
        <v>26</v>
      </c>
      <c r="D98" s="37"/>
      <c r="E98" s="37">
        <v>100</v>
      </c>
      <c r="F98" s="37">
        <v>1</v>
      </c>
      <c r="G98" s="37">
        <v>100</v>
      </c>
      <c r="H98" s="37">
        <v>0</v>
      </c>
      <c r="I98" s="37">
        <v>0</v>
      </c>
      <c r="J98" s="37">
        <v>0</v>
      </c>
      <c r="K98" s="37">
        <v>0</v>
      </c>
      <c r="L98" s="37">
        <v>0</v>
      </c>
      <c r="M98" s="37">
        <v>0</v>
      </c>
      <c r="N98" s="37">
        <v>0</v>
      </c>
      <c r="O98" s="37">
        <v>0</v>
      </c>
      <c r="P98" s="37">
        <f t="shared" si="2"/>
        <v>0</v>
      </c>
      <c r="Q98" s="37">
        <v>0</v>
      </c>
      <c r="R98" s="37">
        <v>0</v>
      </c>
      <c r="S98" s="37">
        <v>150000</v>
      </c>
      <c r="T98" s="37">
        <v>0</v>
      </c>
      <c r="U98" s="37">
        <v>120000</v>
      </c>
      <c r="V98" s="37">
        <v>0</v>
      </c>
      <c r="W98" s="37">
        <v>0</v>
      </c>
      <c r="X98" s="37">
        <v>0</v>
      </c>
      <c r="Y98" s="37">
        <v>0</v>
      </c>
      <c r="Z98" s="37">
        <v>0</v>
      </c>
      <c r="AA98" s="37">
        <v>0</v>
      </c>
      <c r="AB98" s="37">
        <v>0</v>
      </c>
      <c r="AC98" s="37">
        <v>0</v>
      </c>
      <c r="AD98" s="37">
        <v>0</v>
      </c>
      <c r="AE98" s="37">
        <v>0</v>
      </c>
      <c r="AF98" s="37">
        <v>0</v>
      </c>
      <c r="AG98" s="37">
        <v>0</v>
      </c>
      <c r="AH98" s="37">
        <v>0</v>
      </c>
      <c r="AI98" s="37">
        <v>0</v>
      </c>
      <c r="AJ98" s="37">
        <v>0</v>
      </c>
      <c r="AK98" s="37">
        <v>0</v>
      </c>
      <c r="AL98" s="37">
        <v>0</v>
      </c>
      <c r="AM98" s="37">
        <v>0</v>
      </c>
      <c r="AN98" s="54">
        <v>0</v>
      </c>
      <c r="AO98" s="49"/>
      <c r="AP98" s="49"/>
      <c r="AQ98" s="49"/>
      <c r="AR98" s="37">
        <v>0</v>
      </c>
    </row>
    <row r="99" spans="1:44" ht="12.75">
      <c r="A99" s="48"/>
      <c r="B99" s="274" t="s">
        <v>53</v>
      </c>
      <c r="C99" s="37">
        <v>100</v>
      </c>
      <c r="D99" s="37"/>
      <c r="E99" s="37">
        <v>100</v>
      </c>
      <c r="F99" s="37">
        <v>1</v>
      </c>
      <c r="G99" s="37">
        <v>100</v>
      </c>
      <c r="H99" s="37">
        <v>3.606</v>
      </c>
      <c r="I99" s="37">
        <v>57.52</v>
      </c>
      <c r="J99" s="37">
        <v>0</v>
      </c>
      <c r="K99" s="37">
        <v>0</v>
      </c>
      <c r="L99" s="37">
        <v>0</v>
      </c>
      <c r="M99" s="37">
        <v>0</v>
      </c>
      <c r="N99" s="37">
        <v>0</v>
      </c>
      <c r="O99" s="37">
        <v>0</v>
      </c>
      <c r="P99" s="37">
        <f t="shared" si="2"/>
        <v>0</v>
      </c>
      <c r="Q99" s="37">
        <v>0</v>
      </c>
      <c r="R99" s="37">
        <v>0</v>
      </c>
      <c r="S99" s="37">
        <v>0</v>
      </c>
      <c r="T99" s="37">
        <v>0</v>
      </c>
      <c r="U99" s="37">
        <v>0</v>
      </c>
      <c r="V99" s="37">
        <v>0</v>
      </c>
      <c r="W99" s="37">
        <v>0</v>
      </c>
      <c r="X99" s="37">
        <v>0</v>
      </c>
      <c r="Y99" s="37">
        <v>0</v>
      </c>
      <c r="Z99" s="37">
        <v>0</v>
      </c>
      <c r="AA99" s="37">
        <v>0</v>
      </c>
      <c r="AB99" s="37">
        <v>0</v>
      </c>
      <c r="AC99" s="37">
        <v>0</v>
      </c>
      <c r="AD99" s="37">
        <v>0</v>
      </c>
      <c r="AE99" s="37">
        <v>0</v>
      </c>
      <c r="AF99" s="37">
        <v>98</v>
      </c>
      <c r="AG99" s="37">
        <v>0</v>
      </c>
      <c r="AH99" s="37">
        <v>98</v>
      </c>
      <c r="AI99" s="37">
        <v>0</v>
      </c>
      <c r="AJ99" s="37">
        <v>0</v>
      </c>
      <c r="AK99" s="37">
        <v>0</v>
      </c>
      <c r="AL99" s="37">
        <v>0</v>
      </c>
      <c r="AM99" s="37">
        <v>0</v>
      </c>
      <c r="AN99" s="54">
        <v>0</v>
      </c>
      <c r="AO99" s="49"/>
      <c r="AP99" s="49"/>
      <c r="AQ99" s="49"/>
      <c r="AR99" s="37">
        <v>0</v>
      </c>
    </row>
    <row r="100" spans="1:44" ht="12.75">
      <c r="A100" s="48"/>
      <c r="B100" s="53" t="s">
        <v>126</v>
      </c>
      <c r="C100" s="37">
        <v>88</v>
      </c>
      <c r="D100" s="37"/>
      <c r="E100" s="37">
        <v>100</v>
      </c>
      <c r="F100" s="37">
        <v>1</v>
      </c>
      <c r="G100" s="37">
        <v>0</v>
      </c>
      <c r="H100" s="37">
        <v>3.17</v>
      </c>
      <c r="I100" s="37">
        <v>0</v>
      </c>
      <c r="J100" s="37">
        <v>0</v>
      </c>
      <c r="K100" s="37">
        <v>0</v>
      </c>
      <c r="L100" s="37">
        <v>0</v>
      </c>
      <c r="M100" s="37">
        <v>0</v>
      </c>
      <c r="N100" s="37">
        <v>0</v>
      </c>
      <c r="O100" s="37">
        <v>0</v>
      </c>
      <c r="P100" s="37">
        <f t="shared" si="2"/>
        <v>0</v>
      </c>
      <c r="Q100" s="37">
        <v>0</v>
      </c>
      <c r="R100" s="37">
        <v>0</v>
      </c>
      <c r="S100" s="37">
        <v>0</v>
      </c>
      <c r="T100" s="37">
        <v>0</v>
      </c>
      <c r="U100" s="37">
        <v>0</v>
      </c>
      <c r="V100" s="37">
        <v>0</v>
      </c>
      <c r="W100" s="37">
        <v>0</v>
      </c>
      <c r="X100" s="37">
        <v>0</v>
      </c>
      <c r="Y100" s="37">
        <v>0</v>
      </c>
      <c r="Z100" s="37">
        <v>0</v>
      </c>
      <c r="AA100" s="37">
        <v>0</v>
      </c>
      <c r="AB100" s="37">
        <v>0</v>
      </c>
      <c r="AC100" s="37">
        <v>0</v>
      </c>
      <c r="AD100" s="37">
        <v>0</v>
      </c>
      <c r="AE100" s="37">
        <v>0</v>
      </c>
      <c r="AF100" s="37">
        <v>86.24</v>
      </c>
      <c r="AG100" s="37">
        <v>0</v>
      </c>
      <c r="AH100" s="37">
        <v>86.24</v>
      </c>
      <c r="AI100" s="37">
        <v>0</v>
      </c>
      <c r="AJ100" s="37">
        <v>0</v>
      </c>
      <c r="AK100" s="37">
        <v>0</v>
      </c>
      <c r="AL100" s="37">
        <v>0</v>
      </c>
      <c r="AM100" s="37">
        <v>0</v>
      </c>
      <c r="AN100" s="54">
        <v>0</v>
      </c>
      <c r="AO100" s="49"/>
      <c r="AP100" s="49"/>
      <c r="AQ100" s="49"/>
      <c r="AR100" s="37">
        <v>0</v>
      </c>
    </row>
    <row r="101" spans="1:44" ht="12.75">
      <c r="A101" s="48"/>
      <c r="B101" s="274" t="s">
        <v>52</v>
      </c>
      <c r="C101" s="37">
        <v>110</v>
      </c>
      <c r="D101" s="37"/>
      <c r="E101" s="37">
        <v>100</v>
      </c>
      <c r="F101" s="37">
        <v>1</v>
      </c>
      <c r="G101" s="37">
        <v>0</v>
      </c>
      <c r="H101" s="37">
        <v>3.607</v>
      </c>
      <c r="I101" s="37">
        <v>94.4</v>
      </c>
      <c r="J101" s="37">
        <v>0</v>
      </c>
      <c r="K101" s="37">
        <v>0</v>
      </c>
      <c r="L101" s="37">
        <v>0</v>
      </c>
      <c r="M101" s="37">
        <v>0</v>
      </c>
      <c r="N101" s="37">
        <v>0</v>
      </c>
      <c r="O101" s="37">
        <v>0</v>
      </c>
      <c r="P101" s="37">
        <f t="shared" si="2"/>
        <v>0</v>
      </c>
      <c r="Q101" s="37">
        <v>0</v>
      </c>
      <c r="R101" s="37">
        <v>19.43</v>
      </c>
      <c r="S101" s="37">
        <v>0</v>
      </c>
      <c r="T101" s="37">
        <v>0</v>
      </c>
      <c r="U101" s="37">
        <v>0</v>
      </c>
      <c r="V101" s="37">
        <v>0</v>
      </c>
      <c r="W101" s="37">
        <v>0</v>
      </c>
      <c r="X101" s="37">
        <v>0</v>
      </c>
      <c r="Y101" s="37">
        <v>0</v>
      </c>
      <c r="Z101" s="37">
        <v>0</v>
      </c>
      <c r="AA101" s="37">
        <v>0</v>
      </c>
      <c r="AB101" s="37">
        <v>0</v>
      </c>
      <c r="AC101" s="37">
        <v>0</v>
      </c>
      <c r="AD101" s="37">
        <v>0</v>
      </c>
      <c r="AE101" s="37">
        <v>74.42</v>
      </c>
      <c r="AF101" s="37">
        <v>0</v>
      </c>
      <c r="AG101" s="37">
        <v>0</v>
      </c>
      <c r="AH101" s="37">
        <v>0</v>
      </c>
      <c r="AI101" s="37">
        <v>0</v>
      </c>
      <c r="AJ101" s="37">
        <v>0</v>
      </c>
      <c r="AK101" s="37">
        <v>0</v>
      </c>
      <c r="AL101" s="37">
        <v>0</v>
      </c>
      <c r="AM101" s="37">
        <v>0</v>
      </c>
      <c r="AN101" s="54">
        <v>0</v>
      </c>
      <c r="AO101" s="49"/>
      <c r="AP101" s="49"/>
      <c r="AQ101" s="49"/>
      <c r="AR101" s="37">
        <v>0</v>
      </c>
    </row>
    <row r="102" spans="1:44" ht="12.75">
      <c r="A102" s="48"/>
      <c r="B102" s="274" t="s">
        <v>54</v>
      </c>
      <c r="C102" s="37">
        <v>90</v>
      </c>
      <c r="D102" s="37"/>
      <c r="E102" s="37">
        <v>100</v>
      </c>
      <c r="F102" s="37">
        <v>1</v>
      </c>
      <c r="G102" s="37">
        <v>0</v>
      </c>
      <c r="H102" s="37">
        <v>0</v>
      </c>
      <c r="I102" s="37">
        <v>0</v>
      </c>
      <c r="J102" s="37">
        <v>0</v>
      </c>
      <c r="K102" s="37">
        <v>0</v>
      </c>
      <c r="L102" s="37">
        <v>0</v>
      </c>
      <c r="M102" s="37">
        <v>0</v>
      </c>
      <c r="N102" s="37">
        <v>0</v>
      </c>
      <c r="O102" s="37">
        <v>0</v>
      </c>
      <c r="P102" s="37">
        <f t="shared" si="2"/>
        <v>0</v>
      </c>
      <c r="Q102" s="37">
        <v>0</v>
      </c>
      <c r="R102" s="37">
        <v>0</v>
      </c>
      <c r="S102" s="37">
        <v>0</v>
      </c>
      <c r="T102" s="37">
        <v>0</v>
      </c>
      <c r="U102" s="37">
        <v>0</v>
      </c>
      <c r="V102" s="37">
        <v>607.5</v>
      </c>
      <c r="W102" s="37">
        <v>0</v>
      </c>
      <c r="X102" s="37">
        <v>0</v>
      </c>
      <c r="Y102" s="37">
        <v>0</v>
      </c>
      <c r="Z102" s="37">
        <v>0</v>
      </c>
      <c r="AA102" s="37">
        <v>0</v>
      </c>
      <c r="AB102" s="37">
        <v>0</v>
      </c>
      <c r="AC102" s="37">
        <v>0</v>
      </c>
      <c r="AD102" s="37">
        <v>0</v>
      </c>
      <c r="AE102" s="37">
        <v>0</v>
      </c>
      <c r="AF102" s="37">
        <v>0</v>
      </c>
      <c r="AG102" s="37">
        <v>0</v>
      </c>
      <c r="AH102" s="37">
        <v>0</v>
      </c>
      <c r="AI102" s="37">
        <v>0</v>
      </c>
      <c r="AJ102" s="37">
        <v>0</v>
      </c>
      <c r="AK102" s="37">
        <v>0</v>
      </c>
      <c r="AL102" s="37">
        <v>0</v>
      </c>
      <c r="AM102" s="37">
        <v>0</v>
      </c>
      <c r="AN102" s="54">
        <v>0</v>
      </c>
      <c r="AO102" s="49"/>
      <c r="AP102" s="49"/>
      <c r="AQ102" s="49"/>
      <c r="AR102" s="37">
        <v>0</v>
      </c>
    </row>
    <row r="103" spans="1:44" ht="12.75">
      <c r="A103" s="48"/>
      <c r="B103" s="53" t="s">
        <v>20</v>
      </c>
      <c r="C103" s="37">
        <v>320</v>
      </c>
      <c r="D103" s="37"/>
      <c r="E103" s="37">
        <v>100</v>
      </c>
      <c r="F103" s="37">
        <v>1</v>
      </c>
      <c r="G103" s="37">
        <v>0</v>
      </c>
      <c r="H103" s="37">
        <v>0</v>
      </c>
      <c r="I103" s="37">
        <v>0</v>
      </c>
      <c r="J103" s="37">
        <v>0</v>
      </c>
      <c r="K103" s="37">
        <v>0</v>
      </c>
      <c r="L103" s="37">
        <v>0</v>
      </c>
      <c r="M103" s="37">
        <v>0</v>
      </c>
      <c r="N103" s="37">
        <v>0</v>
      </c>
      <c r="O103" s="37">
        <v>0</v>
      </c>
      <c r="P103" s="37">
        <f t="shared" si="2"/>
        <v>0</v>
      </c>
      <c r="Q103" s="37">
        <v>0</v>
      </c>
      <c r="R103" s="37">
        <v>0</v>
      </c>
      <c r="S103" s="37">
        <v>0</v>
      </c>
      <c r="T103" s="37">
        <v>0</v>
      </c>
      <c r="U103" s="37">
        <v>0</v>
      </c>
      <c r="V103" s="37">
        <v>0</v>
      </c>
      <c r="W103" s="37">
        <v>0</v>
      </c>
      <c r="X103" s="37">
        <v>0</v>
      </c>
      <c r="Y103" s="37">
        <v>0</v>
      </c>
      <c r="Z103" s="37">
        <v>0</v>
      </c>
      <c r="AA103" s="37">
        <v>0</v>
      </c>
      <c r="AB103" s="37">
        <v>0</v>
      </c>
      <c r="AC103" s="37">
        <v>0</v>
      </c>
      <c r="AD103" s="37">
        <v>0</v>
      </c>
      <c r="AE103" s="37">
        <v>0</v>
      </c>
      <c r="AF103" s="37">
        <v>0</v>
      </c>
      <c r="AG103" s="37">
        <v>0</v>
      </c>
      <c r="AH103" s="37">
        <v>0</v>
      </c>
      <c r="AI103" s="37">
        <v>0</v>
      </c>
      <c r="AJ103" s="37">
        <v>0</v>
      </c>
      <c r="AK103" s="37">
        <v>0</v>
      </c>
      <c r="AL103" s="37">
        <v>0</v>
      </c>
      <c r="AM103" s="37">
        <v>0</v>
      </c>
      <c r="AN103" s="54">
        <v>0</v>
      </c>
      <c r="AO103" s="49"/>
      <c r="AP103" s="49"/>
      <c r="AQ103" s="49"/>
      <c r="AR103" s="37">
        <v>0</v>
      </c>
    </row>
    <row r="104" spans="1:44" ht="12.75">
      <c r="A104" s="48"/>
      <c r="B104" s="274" t="s">
        <v>89</v>
      </c>
      <c r="C104" s="37">
        <v>320</v>
      </c>
      <c r="D104" s="37"/>
      <c r="E104" s="37">
        <v>100</v>
      </c>
      <c r="F104" s="37">
        <v>1</v>
      </c>
      <c r="G104" s="37">
        <v>0</v>
      </c>
      <c r="H104" s="37">
        <v>0</v>
      </c>
      <c r="I104" s="37">
        <v>0</v>
      </c>
      <c r="J104" s="37">
        <v>0</v>
      </c>
      <c r="K104" s="37">
        <v>0</v>
      </c>
      <c r="L104" s="37">
        <v>0</v>
      </c>
      <c r="M104" s="37">
        <v>0</v>
      </c>
      <c r="N104" s="37">
        <v>0</v>
      </c>
      <c r="O104" s="37">
        <v>0</v>
      </c>
      <c r="P104" s="37">
        <f t="shared" si="2"/>
        <v>0</v>
      </c>
      <c r="Q104" s="37">
        <v>0</v>
      </c>
      <c r="R104" s="37">
        <v>0</v>
      </c>
      <c r="S104" s="37">
        <v>0</v>
      </c>
      <c r="T104" s="37">
        <v>0</v>
      </c>
      <c r="U104" s="37">
        <v>0</v>
      </c>
      <c r="V104" s="37">
        <v>0</v>
      </c>
      <c r="W104" s="37">
        <v>0</v>
      </c>
      <c r="X104" s="37">
        <v>0</v>
      </c>
      <c r="Y104" s="37">
        <v>0</v>
      </c>
      <c r="Z104" s="37">
        <v>0</v>
      </c>
      <c r="AA104" s="37">
        <v>0</v>
      </c>
      <c r="AB104" s="37">
        <v>0</v>
      </c>
      <c r="AC104" s="37">
        <v>0</v>
      </c>
      <c r="AD104" s="37">
        <v>0</v>
      </c>
      <c r="AE104" s="37">
        <v>0</v>
      </c>
      <c r="AF104" s="37">
        <v>0</v>
      </c>
      <c r="AG104" s="37">
        <v>0</v>
      </c>
      <c r="AH104" s="37">
        <v>0</v>
      </c>
      <c r="AI104" s="37">
        <v>0</v>
      </c>
      <c r="AJ104" s="37">
        <v>0</v>
      </c>
      <c r="AK104" s="37">
        <v>0</v>
      </c>
      <c r="AL104" s="37">
        <v>0</v>
      </c>
      <c r="AM104" s="37">
        <v>0</v>
      </c>
      <c r="AN104" s="54">
        <v>0</v>
      </c>
      <c r="AO104" s="49"/>
      <c r="AP104" s="49"/>
      <c r="AQ104" s="49"/>
      <c r="AR104" s="37">
        <v>0</v>
      </c>
    </row>
    <row r="105" spans="1:44" ht="12.75">
      <c r="A105" s="48"/>
      <c r="B105" s="274" t="s">
        <v>90</v>
      </c>
      <c r="C105" s="37">
        <v>320</v>
      </c>
      <c r="D105" s="37"/>
      <c r="E105" s="37">
        <v>100</v>
      </c>
      <c r="F105" s="37">
        <v>1</v>
      </c>
      <c r="G105" s="37">
        <v>0</v>
      </c>
      <c r="H105" s="37">
        <v>0</v>
      </c>
      <c r="I105" s="37">
        <v>0</v>
      </c>
      <c r="J105" s="37">
        <v>0</v>
      </c>
      <c r="K105" s="37">
        <v>0</v>
      </c>
      <c r="L105" s="37">
        <v>0</v>
      </c>
      <c r="M105" s="37">
        <v>0</v>
      </c>
      <c r="N105" s="37">
        <v>0</v>
      </c>
      <c r="O105" s="37">
        <v>0</v>
      </c>
      <c r="P105" s="37">
        <f t="shared" si="2"/>
        <v>0</v>
      </c>
      <c r="Q105" s="37">
        <v>0</v>
      </c>
      <c r="R105" s="37">
        <v>0</v>
      </c>
      <c r="S105" s="37">
        <v>0</v>
      </c>
      <c r="T105" s="37">
        <v>0</v>
      </c>
      <c r="U105" s="37">
        <v>0</v>
      </c>
      <c r="V105" s="37">
        <v>0</v>
      </c>
      <c r="W105" s="37">
        <v>0</v>
      </c>
      <c r="X105" s="37">
        <v>0</v>
      </c>
      <c r="Y105" s="37">
        <v>0</v>
      </c>
      <c r="Z105" s="37">
        <v>0</v>
      </c>
      <c r="AA105" s="37">
        <v>0</v>
      </c>
      <c r="AB105" s="37">
        <v>0</v>
      </c>
      <c r="AC105" s="37">
        <v>0</v>
      </c>
      <c r="AD105" s="37">
        <v>0</v>
      </c>
      <c r="AE105" s="37">
        <v>0</v>
      </c>
      <c r="AF105" s="37">
        <v>0</v>
      </c>
      <c r="AG105" s="37">
        <v>0</v>
      </c>
      <c r="AH105" s="37">
        <v>0</v>
      </c>
      <c r="AI105" s="37">
        <v>0</v>
      </c>
      <c r="AJ105" s="37">
        <v>0</v>
      </c>
      <c r="AK105" s="37">
        <v>0</v>
      </c>
      <c r="AL105" s="37">
        <v>0</v>
      </c>
      <c r="AM105" s="37">
        <v>0</v>
      </c>
      <c r="AN105" s="54">
        <v>0</v>
      </c>
      <c r="AO105" s="49"/>
      <c r="AP105" s="49"/>
      <c r="AQ105" s="49"/>
      <c r="AR105" s="37"/>
    </row>
    <row r="106" spans="1:43" ht="12.75">
      <c r="A106" s="48"/>
      <c r="B106" s="53"/>
      <c r="C106" s="37"/>
      <c r="D106" s="37"/>
      <c r="E106" s="37"/>
      <c r="F106" s="37"/>
      <c r="G106" s="37"/>
      <c r="H106" s="37"/>
      <c r="I106" s="37"/>
      <c r="J106" s="37"/>
      <c r="K106" s="37"/>
      <c r="L106" s="37"/>
      <c r="M106" s="37"/>
      <c r="N106" s="37"/>
      <c r="O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54"/>
      <c r="AO106" s="49"/>
      <c r="AP106" s="49"/>
      <c r="AQ106" s="49"/>
    </row>
    <row r="107" spans="1:43" ht="12.75">
      <c r="A107" s="48"/>
      <c r="B107" s="53"/>
      <c r="C107" s="37"/>
      <c r="D107" s="37"/>
      <c r="E107" s="37"/>
      <c r="F107" s="37"/>
      <c r="G107" s="37"/>
      <c r="H107" s="37"/>
      <c r="I107" s="37"/>
      <c r="J107" s="37"/>
      <c r="K107" s="37"/>
      <c r="L107" s="37"/>
      <c r="M107" s="37"/>
      <c r="N107" s="37"/>
      <c r="O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54"/>
      <c r="AO107" s="49"/>
      <c r="AP107" s="49"/>
      <c r="AQ107" s="49"/>
    </row>
    <row r="108" spans="1:43" ht="12.75">
      <c r="A108" s="48"/>
      <c r="B108" s="53"/>
      <c r="C108" s="37"/>
      <c r="D108" s="37"/>
      <c r="E108" s="37"/>
      <c r="F108" s="37"/>
      <c r="G108" s="37"/>
      <c r="H108" s="37"/>
      <c r="I108" s="37"/>
      <c r="J108" s="37"/>
      <c r="K108" s="37"/>
      <c r="L108" s="37"/>
      <c r="M108" s="37"/>
      <c r="N108" s="37"/>
      <c r="O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54"/>
      <c r="AO108" s="49"/>
      <c r="AP108" s="49"/>
      <c r="AQ108" s="49"/>
    </row>
    <row r="109" spans="1:43" ht="12.75">
      <c r="A109" s="48"/>
      <c r="B109" s="53"/>
      <c r="C109" s="37"/>
      <c r="D109" s="37"/>
      <c r="E109" s="37"/>
      <c r="F109" s="37"/>
      <c r="G109" s="37"/>
      <c r="H109" s="37"/>
      <c r="I109" s="37"/>
      <c r="J109" s="37"/>
      <c r="K109" s="37"/>
      <c r="L109" s="37"/>
      <c r="M109" s="37"/>
      <c r="N109" s="37"/>
      <c r="O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54"/>
      <c r="AO109" s="49"/>
      <c r="AP109" s="49"/>
      <c r="AQ109" s="49"/>
    </row>
    <row r="110" spans="1:43" ht="12.75">
      <c r="A110" s="48"/>
      <c r="B110" s="53"/>
      <c r="C110" s="37"/>
      <c r="D110" s="37"/>
      <c r="E110" s="37"/>
      <c r="F110" s="37"/>
      <c r="G110" s="37"/>
      <c r="H110" s="37"/>
      <c r="I110" s="37"/>
      <c r="J110" s="37"/>
      <c r="K110" s="37"/>
      <c r="L110" s="37"/>
      <c r="M110" s="37"/>
      <c r="N110" s="37"/>
      <c r="O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54"/>
      <c r="AO110" s="49"/>
      <c r="AP110" s="49"/>
      <c r="AQ110" s="49"/>
    </row>
    <row r="111" spans="1:43" ht="12.75">
      <c r="A111" s="48"/>
      <c r="B111" s="53"/>
      <c r="C111" s="37"/>
      <c r="D111" s="37"/>
      <c r="E111" s="37"/>
      <c r="F111" s="37"/>
      <c r="G111" s="37"/>
      <c r="H111" s="37"/>
      <c r="I111" s="37"/>
      <c r="J111" s="37"/>
      <c r="K111" s="37"/>
      <c r="L111" s="37"/>
      <c r="M111" s="37"/>
      <c r="N111" s="37"/>
      <c r="O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54"/>
      <c r="AO111" s="49"/>
      <c r="AP111" s="49"/>
      <c r="AQ111" s="49"/>
    </row>
    <row r="112" spans="1:43" ht="12.75">
      <c r="A112" s="48"/>
      <c r="B112" s="53"/>
      <c r="C112" s="37"/>
      <c r="D112" s="37"/>
      <c r="E112" s="37"/>
      <c r="F112" s="37"/>
      <c r="G112" s="37"/>
      <c r="H112" s="37"/>
      <c r="I112" s="37"/>
      <c r="J112" s="37"/>
      <c r="K112" s="37"/>
      <c r="L112" s="37"/>
      <c r="M112" s="37"/>
      <c r="N112" s="37"/>
      <c r="O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54"/>
      <c r="AO112" s="49"/>
      <c r="AP112" s="49"/>
      <c r="AQ112" s="49"/>
    </row>
    <row r="113" spans="1:43" ht="12.75">
      <c r="A113" s="48"/>
      <c r="B113" s="53"/>
      <c r="C113" s="37"/>
      <c r="D113" s="37"/>
      <c r="E113" s="37"/>
      <c r="F113" s="37"/>
      <c r="G113" s="37"/>
      <c r="H113" s="37"/>
      <c r="I113" s="37"/>
      <c r="J113" s="37"/>
      <c r="K113" s="37"/>
      <c r="L113" s="37"/>
      <c r="M113" s="37"/>
      <c r="N113" s="37"/>
      <c r="O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54"/>
      <c r="AO113" s="49"/>
      <c r="AP113" s="49"/>
      <c r="AQ113" s="49"/>
    </row>
    <row r="114" spans="1:43" ht="12.75">
      <c r="A114" s="48"/>
      <c r="B114" s="53"/>
      <c r="C114" s="37"/>
      <c r="D114" s="37"/>
      <c r="E114" s="37"/>
      <c r="F114" s="37"/>
      <c r="G114" s="37"/>
      <c r="H114" s="37"/>
      <c r="I114" s="37"/>
      <c r="J114" s="37"/>
      <c r="K114" s="37"/>
      <c r="L114" s="37"/>
      <c r="M114" s="37"/>
      <c r="N114" s="37"/>
      <c r="O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54"/>
      <c r="AO114" s="49"/>
      <c r="AP114" s="49"/>
      <c r="AQ114" s="49"/>
    </row>
    <row r="115" spans="1:43" ht="12.75">
      <c r="A115" s="48"/>
      <c r="B115" s="53"/>
      <c r="C115" s="37"/>
      <c r="D115" s="37"/>
      <c r="E115" s="37"/>
      <c r="F115" s="37"/>
      <c r="G115" s="37"/>
      <c r="H115" s="37"/>
      <c r="I115" s="37"/>
      <c r="J115" s="37"/>
      <c r="K115" s="37"/>
      <c r="L115" s="37"/>
      <c r="M115" s="37"/>
      <c r="N115" s="37"/>
      <c r="O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54"/>
      <c r="AO115" s="49"/>
      <c r="AP115" s="49"/>
      <c r="AQ115" s="49"/>
    </row>
    <row r="116" spans="1:43" ht="12.75">
      <c r="A116" s="48"/>
      <c r="B116" s="53"/>
      <c r="C116" s="37"/>
      <c r="D116" s="37"/>
      <c r="E116" s="37"/>
      <c r="F116" s="37"/>
      <c r="G116" s="37"/>
      <c r="H116" s="37"/>
      <c r="I116" s="37"/>
      <c r="J116" s="37"/>
      <c r="K116" s="37"/>
      <c r="L116" s="37"/>
      <c r="M116" s="37"/>
      <c r="N116" s="37"/>
      <c r="O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54"/>
      <c r="AO116" s="49"/>
      <c r="AP116" s="49"/>
      <c r="AQ116" s="49"/>
    </row>
    <row r="117" spans="1:43" ht="12.75">
      <c r="A117" s="48"/>
      <c r="B117" s="53"/>
      <c r="C117" s="37"/>
      <c r="D117" s="37"/>
      <c r="E117" s="37"/>
      <c r="F117" s="37"/>
      <c r="G117" s="37"/>
      <c r="H117" s="37"/>
      <c r="I117" s="37"/>
      <c r="J117" s="37"/>
      <c r="K117" s="37"/>
      <c r="L117" s="37"/>
      <c r="M117" s="37"/>
      <c r="N117" s="37"/>
      <c r="O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54"/>
      <c r="AO117" s="49"/>
      <c r="AP117" s="49"/>
      <c r="AQ117" s="49"/>
    </row>
    <row r="118" spans="1:43" ht="12.75">
      <c r="A118" s="48"/>
      <c r="B118" s="53"/>
      <c r="C118" s="37"/>
      <c r="D118" s="37"/>
      <c r="E118" s="37"/>
      <c r="F118" s="37"/>
      <c r="G118" s="37"/>
      <c r="H118" s="37"/>
      <c r="I118" s="37"/>
      <c r="J118" s="37"/>
      <c r="K118" s="37"/>
      <c r="L118" s="37"/>
      <c r="M118" s="37"/>
      <c r="N118" s="37"/>
      <c r="O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54"/>
      <c r="AO118" s="49"/>
      <c r="AP118" s="49"/>
      <c r="AQ118" s="49"/>
    </row>
    <row r="119" spans="1:43" ht="12.75">
      <c r="A119" s="48"/>
      <c r="B119" s="53"/>
      <c r="C119" s="37"/>
      <c r="D119" s="37"/>
      <c r="E119" s="37"/>
      <c r="F119" s="37"/>
      <c r="G119" s="37"/>
      <c r="H119" s="37"/>
      <c r="I119" s="37"/>
      <c r="J119" s="37"/>
      <c r="K119" s="37"/>
      <c r="L119" s="37"/>
      <c r="M119" s="37"/>
      <c r="N119" s="37"/>
      <c r="O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54"/>
      <c r="AO119" s="49"/>
      <c r="AP119" s="49"/>
      <c r="AQ119" s="49"/>
    </row>
    <row r="120" spans="1:43" ht="12.75">
      <c r="A120" s="48"/>
      <c r="B120" s="53"/>
      <c r="C120" s="37"/>
      <c r="D120" s="37"/>
      <c r="E120" s="37"/>
      <c r="F120" s="37"/>
      <c r="G120" s="37"/>
      <c r="H120" s="37"/>
      <c r="I120" s="37"/>
      <c r="J120" s="37"/>
      <c r="K120" s="37"/>
      <c r="L120" s="37"/>
      <c r="M120" s="37"/>
      <c r="N120" s="37"/>
      <c r="O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54"/>
      <c r="AO120" s="49"/>
      <c r="AP120" s="49"/>
      <c r="AQ120" s="49"/>
    </row>
    <row r="121" spans="1:43" ht="12.75">
      <c r="A121" s="48"/>
      <c r="B121" s="53"/>
      <c r="C121" s="37"/>
      <c r="D121" s="37"/>
      <c r="E121" s="37"/>
      <c r="F121" s="37"/>
      <c r="G121" s="37"/>
      <c r="H121" s="37"/>
      <c r="I121" s="37"/>
      <c r="J121" s="37"/>
      <c r="K121" s="37"/>
      <c r="L121" s="37"/>
      <c r="M121" s="37"/>
      <c r="N121" s="37"/>
      <c r="O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54"/>
      <c r="AO121" s="49"/>
      <c r="AP121" s="49"/>
      <c r="AQ121" s="49"/>
    </row>
    <row r="122" spans="1:43" ht="12.75">
      <c r="A122" s="48"/>
      <c r="B122" s="53"/>
      <c r="C122" s="37"/>
      <c r="D122" s="37"/>
      <c r="E122" s="37"/>
      <c r="F122" s="37"/>
      <c r="G122" s="37"/>
      <c r="H122" s="37"/>
      <c r="I122" s="37"/>
      <c r="J122" s="37"/>
      <c r="K122" s="37"/>
      <c r="L122" s="37"/>
      <c r="M122" s="37"/>
      <c r="N122" s="37"/>
      <c r="O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54"/>
      <c r="AO122" s="49"/>
      <c r="AP122" s="49"/>
      <c r="AQ122" s="49"/>
    </row>
    <row r="123" spans="1:43" ht="12.75">
      <c r="A123" s="48"/>
      <c r="B123" s="53"/>
      <c r="C123" s="37"/>
      <c r="D123" s="37"/>
      <c r="E123" s="37"/>
      <c r="F123" s="37"/>
      <c r="G123" s="37"/>
      <c r="H123" s="37"/>
      <c r="I123" s="37"/>
      <c r="J123" s="37"/>
      <c r="K123" s="37"/>
      <c r="L123" s="37"/>
      <c r="M123" s="37"/>
      <c r="N123" s="37"/>
      <c r="O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54"/>
      <c r="AO123" s="49"/>
      <c r="AP123" s="49"/>
      <c r="AQ123" s="49"/>
    </row>
    <row r="124" spans="1:43" ht="12.75">
      <c r="A124" s="48"/>
      <c r="B124" s="53"/>
      <c r="C124" s="37"/>
      <c r="D124" s="37"/>
      <c r="E124" s="37"/>
      <c r="F124" s="37"/>
      <c r="G124" s="37"/>
      <c r="H124" s="37"/>
      <c r="I124" s="37"/>
      <c r="J124" s="37"/>
      <c r="K124" s="37"/>
      <c r="L124" s="37"/>
      <c r="M124" s="37"/>
      <c r="N124" s="37"/>
      <c r="O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54"/>
      <c r="AO124" s="49"/>
      <c r="AP124" s="49"/>
      <c r="AQ124" s="49"/>
    </row>
    <row r="125" spans="1:43" ht="12.75">
      <c r="A125" s="48"/>
      <c r="B125" s="53"/>
      <c r="C125" s="37"/>
      <c r="D125" s="37"/>
      <c r="E125" s="37"/>
      <c r="F125" s="37"/>
      <c r="G125" s="37"/>
      <c r="H125" s="37"/>
      <c r="I125" s="37"/>
      <c r="J125" s="37"/>
      <c r="K125" s="37"/>
      <c r="L125" s="37"/>
      <c r="M125" s="37"/>
      <c r="N125" s="37"/>
      <c r="O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54"/>
      <c r="AO125" s="49"/>
      <c r="AP125" s="49"/>
      <c r="AQ125" s="49"/>
    </row>
    <row r="126" spans="1:43" ht="12.75">
      <c r="A126" s="48"/>
      <c r="B126" s="53"/>
      <c r="C126" s="37"/>
      <c r="D126" s="37"/>
      <c r="E126" s="37"/>
      <c r="F126" s="37"/>
      <c r="G126" s="37"/>
      <c r="H126" s="37"/>
      <c r="I126" s="37"/>
      <c r="J126" s="37"/>
      <c r="K126" s="37"/>
      <c r="L126" s="37"/>
      <c r="M126" s="37"/>
      <c r="N126" s="37"/>
      <c r="O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54"/>
      <c r="AO126" s="49"/>
      <c r="AP126" s="49"/>
      <c r="AQ126" s="49"/>
    </row>
    <row r="127" spans="1:43" ht="12.75">
      <c r="A127" s="48"/>
      <c r="B127" s="53"/>
      <c r="C127" s="37"/>
      <c r="D127" s="37"/>
      <c r="E127" s="37"/>
      <c r="F127" s="37"/>
      <c r="G127" s="37"/>
      <c r="H127" s="37"/>
      <c r="I127" s="37"/>
      <c r="J127" s="37"/>
      <c r="K127" s="37"/>
      <c r="L127" s="37"/>
      <c r="M127" s="37"/>
      <c r="N127" s="37"/>
      <c r="O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54"/>
      <c r="AO127" s="49"/>
      <c r="AP127" s="49"/>
      <c r="AQ127" s="49"/>
    </row>
    <row r="128" spans="1:43" ht="12.75">
      <c r="A128" s="48"/>
      <c r="B128" s="53"/>
      <c r="C128" s="37"/>
      <c r="D128" s="37"/>
      <c r="E128" s="37"/>
      <c r="F128" s="37"/>
      <c r="G128" s="37"/>
      <c r="H128" s="37"/>
      <c r="I128" s="37"/>
      <c r="J128" s="37"/>
      <c r="K128" s="37"/>
      <c r="L128" s="37"/>
      <c r="M128" s="37"/>
      <c r="N128" s="37"/>
      <c r="O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54"/>
      <c r="AO128" s="49"/>
      <c r="AP128" s="49"/>
      <c r="AQ128" s="49"/>
    </row>
    <row r="129" spans="1:43" ht="12.75">
      <c r="A129" s="48"/>
      <c r="B129" s="53"/>
      <c r="C129" s="37"/>
      <c r="D129" s="37"/>
      <c r="E129" s="37"/>
      <c r="F129" s="37"/>
      <c r="G129" s="37"/>
      <c r="H129" s="37"/>
      <c r="I129" s="37"/>
      <c r="J129" s="37"/>
      <c r="K129" s="37"/>
      <c r="L129" s="37"/>
      <c r="M129" s="37"/>
      <c r="N129" s="37"/>
      <c r="O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54"/>
      <c r="AO129" s="49"/>
      <c r="AP129" s="49"/>
      <c r="AQ129" s="49"/>
    </row>
    <row r="130" spans="1:43" ht="12.75">
      <c r="A130" s="48"/>
      <c r="B130" s="53"/>
      <c r="C130" s="37"/>
      <c r="D130" s="37"/>
      <c r="E130" s="37"/>
      <c r="F130" s="37"/>
      <c r="G130" s="37"/>
      <c r="H130" s="37"/>
      <c r="I130" s="37"/>
      <c r="J130" s="37"/>
      <c r="K130" s="37"/>
      <c r="L130" s="37"/>
      <c r="M130" s="37"/>
      <c r="N130" s="37"/>
      <c r="O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54"/>
      <c r="AO130" s="49"/>
      <c r="AP130" s="49"/>
      <c r="AQ130" s="49"/>
    </row>
    <row r="131" spans="1:43" ht="12.75">
      <c r="A131" s="48"/>
      <c r="B131" s="53"/>
      <c r="C131" s="37"/>
      <c r="D131" s="37"/>
      <c r="E131" s="37"/>
      <c r="F131" s="37"/>
      <c r="G131" s="37"/>
      <c r="H131" s="37"/>
      <c r="I131" s="37"/>
      <c r="J131" s="37"/>
      <c r="K131" s="37"/>
      <c r="L131" s="37"/>
      <c r="M131" s="37"/>
      <c r="N131" s="37"/>
      <c r="O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54"/>
      <c r="AO131" s="49"/>
      <c r="AP131" s="49"/>
      <c r="AQ131" s="49"/>
    </row>
    <row r="132" spans="1:43" ht="12.75">
      <c r="A132" s="48"/>
      <c r="B132" s="53"/>
      <c r="C132" s="37"/>
      <c r="D132" s="37"/>
      <c r="E132" s="37"/>
      <c r="F132" s="37"/>
      <c r="G132" s="37"/>
      <c r="H132" s="37"/>
      <c r="I132" s="37"/>
      <c r="J132" s="37"/>
      <c r="K132" s="37"/>
      <c r="L132" s="37"/>
      <c r="M132" s="37"/>
      <c r="N132" s="37"/>
      <c r="O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54"/>
      <c r="AO132" s="49"/>
      <c r="AP132" s="49"/>
      <c r="AQ132" s="49"/>
    </row>
    <row r="133" spans="1:43" ht="12.75">
      <c r="A133" s="48"/>
      <c r="B133" s="53"/>
      <c r="C133" s="37"/>
      <c r="D133" s="37"/>
      <c r="E133" s="37"/>
      <c r="F133" s="37"/>
      <c r="G133" s="37"/>
      <c r="H133" s="37"/>
      <c r="I133" s="37"/>
      <c r="J133" s="37"/>
      <c r="K133" s="37"/>
      <c r="L133" s="37"/>
      <c r="M133" s="37"/>
      <c r="N133" s="37"/>
      <c r="O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54"/>
      <c r="AO133" s="49"/>
      <c r="AP133" s="49"/>
      <c r="AQ133" s="49"/>
    </row>
    <row r="134" spans="1:43" ht="13.5" thickBot="1">
      <c r="A134" s="48"/>
      <c r="B134" s="55"/>
      <c r="C134" s="56"/>
      <c r="D134" s="56"/>
      <c r="E134" s="56"/>
      <c r="F134" s="56"/>
      <c r="G134" s="56"/>
      <c r="H134" s="56"/>
      <c r="I134" s="56"/>
      <c r="J134" s="56"/>
      <c r="K134" s="56"/>
      <c r="L134" s="56"/>
      <c r="M134" s="56"/>
      <c r="N134" s="56"/>
      <c r="O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7"/>
      <c r="AO134" s="49"/>
      <c r="AP134" s="49"/>
      <c r="AQ134" s="49"/>
    </row>
    <row r="135" spans="1:43" ht="12.75">
      <c r="A135" s="48"/>
      <c r="B135" s="48"/>
      <c r="C135" s="49"/>
      <c r="D135" s="49"/>
      <c r="E135" s="49"/>
      <c r="F135" s="49"/>
      <c r="G135" s="49"/>
      <c r="H135" s="49"/>
      <c r="I135" s="49"/>
      <c r="J135" s="49"/>
      <c r="K135" s="49"/>
      <c r="L135" s="49"/>
      <c r="M135" s="49"/>
      <c r="N135" s="49"/>
      <c r="O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row>
    <row r="136" spans="1:43" ht="12.75">
      <c r="A136" s="48"/>
      <c r="B136" s="48"/>
      <c r="C136" s="49"/>
      <c r="D136" s="49"/>
      <c r="E136" s="49"/>
      <c r="F136" s="49"/>
      <c r="G136" s="49"/>
      <c r="H136" s="49"/>
      <c r="I136" s="49"/>
      <c r="J136" s="49"/>
      <c r="K136" s="49"/>
      <c r="L136" s="49"/>
      <c r="M136" s="49"/>
      <c r="N136" s="49"/>
      <c r="O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row>
    <row r="137" spans="1:43" ht="12.75">
      <c r="A137" s="48"/>
      <c r="B137" s="48"/>
      <c r="C137" s="49"/>
      <c r="D137" s="49"/>
      <c r="E137" s="49"/>
      <c r="F137" s="49"/>
      <c r="G137" s="49"/>
      <c r="H137" s="49"/>
      <c r="I137" s="49"/>
      <c r="J137" s="49"/>
      <c r="K137" s="49"/>
      <c r="L137" s="49"/>
      <c r="M137" s="49"/>
      <c r="N137" s="49"/>
      <c r="O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row>
    <row r="138" spans="1:43" ht="12.75">
      <c r="A138" s="48"/>
      <c r="B138" s="48"/>
      <c r="C138" s="49"/>
      <c r="D138" s="49"/>
      <c r="E138" s="49"/>
      <c r="F138" s="49"/>
      <c r="G138" s="49"/>
      <c r="H138" s="49"/>
      <c r="I138" s="49"/>
      <c r="J138" s="49"/>
      <c r="K138" s="49"/>
      <c r="L138" s="49"/>
      <c r="M138" s="49"/>
      <c r="N138" s="49"/>
      <c r="O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row>
    <row r="139" spans="1:43" ht="12.75">
      <c r="A139" s="48"/>
      <c r="B139" s="48"/>
      <c r="C139" s="49"/>
      <c r="D139" s="49"/>
      <c r="E139" s="49"/>
      <c r="F139" s="49"/>
      <c r="G139" s="49"/>
      <c r="H139" s="49"/>
      <c r="I139" s="49"/>
      <c r="J139" s="49"/>
      <c r="K139" s="49"/>
      <c r="L139" s="49"/>
      <c r="M139" s="49"/>
      <c r="N139" s="49"/>
      <c r="O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row>
  </sheetData>
  <printOptions/>
  <pageMargins left="0.75" right="0.75" top="1" bottom="1" header="0.5" footer="0.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codeName="Sheet3"/>
  <dimension ref="A1:EA39"/>
  <sheetViews>
    <sheetView zoomScale="75" zoomScaleNormal="75" workbookViewId="0" topLeftCell="A1">
      <pane xSplit="5" ySplit="5" topLeftCell="F6" activePane="bottomRight" state="frozen"/>
      <selection pane="topLeft" activeCell="A1" sqref="A1"/>
      <selection pane="topRight" activeCell="F1" sqref="F1"/>
      <selection pane="bottomLeft" activeCell="A6" sqref="A6"/>
      <selection pane="bottomRight" activeCell="F19" sqref="F19"/>
    </sheetView>
  </sheetViews>
  <sheetFormatPr defaultColWidth="9.140625" defaultRowHeight="12.75"/>
  <cols>
    <col min="1" max="1" width="2.00390625" style="48" customWidth="1"/>
    <col min="2" max="2" width="24.421875" style="96" customWidth="1"/>
    <col min="3" max="4" width="9.140625" style="77" customWidth="1"/>
    <col min="5" max="5" width="9.140625" style="79" customWidth="1"/>
    <col min="6" max="6" width="9.140625" style="81" customWidth="1"/>
    <col min="7" max="7" width="9.7109375" style="81" customWidth="1"/>
    <col min="8" max="9" width="9.140625" style="82" customWidth="1"/>
    <col min="10" max="11" width="9.140625" style="83" customWidth="1"/>
    <col min="12" max="13" width="9.140625" style="84" customWidth="1"/>
    <col min="14" max="15" width="9.140625" style="85" customWidth="1"/>
    <col min="16" max="17" width="9.140625" style="86" customWidth="1"/>
    <col min="18" max="19" width="9.140625" style="88" customWidth="1"/>
    <col min="20" max="21" width="9.140625" style="14" customWidth="1"/>
    <col min="22" max="23" width="9.140625" style="90" customWidth="1"/>
    <col min="24" max="25" width="9.140625" style="48" customWidth="1"/>
    <col min="26" max="27" width="9.140625" style="93" customWidth="1"/>
    <col min="28" max="29" width="9.140625" style="79" customWidth="1"/>
  </cols>
  <sheetData>
    <row r="1" spans="2:82" s="75" customFormat="1" ht="26.25">
      <c r="B1" s="69" t="s">
        <v>25</v>
      </c>
      <c r="BD1" s="109"/>
      <c r="BE1" s="287"/>
      <c r="BF1" s="109"/>
      <c r="BG1" s="52"/>
      <c r="BH1" s="109"/>
      <c r="BI1" s="52"/>
      <c r="BJ1" s="109"/>
      <c r="BK1" s="52"/>
      <c r="BL1" s="109"/>
      <c r="BM1" s="52"/>
      <c r="BN1" s="109"/>
      <c r="BO1" s="52"/>
      <c r="CA1" s="52"/>
      <c r="CC1" s="52"/>
      <c r="CD1" s="52"/>
    </row>
    <row r="2" spans="3:91" ht="12.75">
      <c r="C2" s="78" t="s">
        <v>135</v>
      </c>
      <c r="F2" s="244"/>
      <c r="G2" s="78" t="s">
        <v>135</v>
      </c>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88"/>
      <c r="BE2" s="289"/>
      <c r="BF2" s="288"/>
      <c r="BG2" s="290"/>
      <c r="BH2" s="288"/>
      <c r="BI2" s="290"/>
      <c r="BJ2" s="288"/>
      <c r="BK2" s="290"/>
      <c r="BL2" s="288"/>
      <c r="BM2" s="290"/>
      <c r="BN2" s="288"/>
      <c r="BO2" s="290"/>
      <c r="BP2" s="244"/>
      <c r="BQ2" s="244"/>
      <c r="BR2" s="244"/>
      <c r="BS2" s="244"/>
      <c r="BT2" s="244"/>
      <c r="BU2" s="244"/>
      <c r="BV2" s="291"/>
      <c r="BW2" s="291"/>
      <c r="BX2" s="291"/>
      <c r="BY2" s="291"/>
      <c r="BZ2" s="244"/>
      <c r="CA2" s="290"/>
      <c r="CB2" s="244"/>
      <c r="CC2" s="290"/>
      <c r="CD2" s="290"/>
      <c r="CE2" s="244"/>
      <c r="CF2" s="244"/>
      <c r="CG2" s="244"/>
      <c r="CH2" s="244"/>
      <c r="CI2" s="244"/>
      <c r="CJ2" s="244"/>
      <c r="CK2" s="244"/>
      <c r="CL2" s="244"/>
      <c r="CM2" s="244"/>
    </row>
    <row r="3" spans="1:91" s="2" customFormat="1" ht="13.5" thickBot="1">
      <c r="A3" s="50"/>
      <c r="B3" s="97"/>
      <c r="C3" s="280" t="s">
        <v>37</v>
      </c>
      <c r="D3" s="105"/>
      <c r="E3" s="106"/>
      <c r="F3" s="245"/>
      <c r="G3" s="246" t="s">
        <v>136</v>
      </c>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92"/>
      <c r="BE3" s="293"/>
      <c r="BF3" s="292"/>
      <c r="BG3" s="294"/>
      <c r="BH3" s="292"/>
      <c r="BI3" s="294"/>
      <c r="BJ3" s="292"/>
      <c r="BK3" s="294"/>
      <c r="BL3" s="292"/>
      <c r="BM3" s="294"/>
      <c r="BN3" s="292"/>
      <c r="BO3" s="294"/>
      <c r="BP3" s="245"/>
      <c r="BQ3" s="245"/>
      <c r="BR3" s="245"/>
      <c r="BS3" s="245"/>
      <c r="BT3" s="245"/>
      <c r="BU3" s="245"/>
      <c r="BV3" s="295"/>
      <c r="BW3" s="295"/>
      <c r="BX3" s="295"/>
      <c r="BY3" s="295"/>
      <c r="BZ3" s="245"/>
      <c r="CA3" s="294"/>
      <c r="CB3" s="245"/>
      <c r="CC3" s="294"/>
      <c r="CD3" s="294"/>
      <c r="CE3" s="245"/>
      <c r="CF3" s="245"/>
      <c r="CG3" s="245"/>
      <c r="CH3" s="245"/>
      <c r="CI3" s="245"/>
      <c r="CJ3" s="245"/>
      <c r="CK3" s="245"/>
      <c r="CL3" s="245"/>
      <c r="CM3" s="245"/>
    </row>
    <row r="4" spans="1:91" s="2" customFormat="1" ht="12.75">
      <c r="A4" s="50"/>
      <c r="B4" s="97"/>
      <c r="C4" s="58" t="s">
        <v>134</v>
      </c>
      <c r="D4" s="249"/>
      <c r="E4" s="179"/>
      <c r="F4" s="98" t="s">
        <v>137</v>
      </c>
      <c r="G4" s="98"/>
      <c r="H4" s="99" t="s">
        <v>134</v>
      </c>
      <c r="I4" s="99"/>
      <c r="J4" s="100" t="s">
        <v>138</v>
      </c>
      <c r="K4" s="100"/>
      <c r="L4" s="434" t="s">
        <v>219</v>
      </c>
      <c r="M4" s="434"/>
      <c r="N4" s="435" t="s">
        <v>220</v>
      </c>
      <c r="O4" s="435"/>
      <c r="P4" s="462" t="s">
        <v>221</v>
      </c>
      <c r="Q4" s="462"/>
      <c r="R4" s="466" t="s">
        <v>222</v>
      </c>
      <c r="S4" s="466"/>
      <c r="T4" s="431" t="s">
        <v>224</v>
      </c>
      <c r="U4" s="431"/>
      <c r="V4" s="432" t="s">
        <v>225</v>
      </c>
      <c r="W4" s="432"/>
      <c r="X4" s="461" t="s">
        <v>223</v>
      </c>
      <c r="Y4" s="461"/>
      <c r="Z4" s="433" t="s">
        <v>226</v>
      </c>
      <c r="AA4" s="433"/>
      <c r="AB4" s="469" t="s">
        <v>227</v>
      </c>
      <c r="AC4" s="469"/>
      <c r="AD4" s="463" t="s">
        <v>228</v>
      </c>
      <c r="AE4" s="463"/>
      <c r="AF4" s="429" t="s">
        <v>229</v>
      </c>
      <c r="AG4" s="429"/>
      <c r="AH4" s="430" t="s">
        <v>232</v>
      </c>
      <c r="AI4" s="430"/>
      <c r="AJ4" s="465" t="s">
        <v>231</v>
      </c>
      <c r="AK4" s="465"/>
      <c r="AL4" s="466" t="s">
        <v>233</v>
      </c>
      <c r="AM4" s="466"/>
      <c r="AN4" s="467" t="s">
        <v>230</v>
      </c>
      <c r="AO4" s="467"/>
      <c r="AP4" s="468" t="s">
        <v>235</v>
      </c>
      <c r="AQ4" s="468"/>
      <c r="AR4" s="461" t="s">
        <v>236</v>
      </c>
      <c r="AS4" s="461"/>
      <c r="AT4" s="462" t="s">
        <v>237</v>
      </c>
      <c r="AU4" s="462"/>
      <c r="AV4" s="463" t="s">
        <v>238</v>
      </c>
      <c r="AW4" s="463"/>
      <c r="AX4" s="464" t="s">
        <v>239</v>
      </c>
      <c r="AY4" s="464"/>
      <c r="AZ4" s="459" t="s">
        <v>240</v>
      </c>
      <c r="BA4" s="459"/>
      <c r="BB4" s="460" t="s">
        <v>241</v>
      </c>
      <c r="BC4" s="460"/>
      <c r="BD4" s="305" t="s">
        <v>250</v>
      </c>
      <c r="BE4" s="306"/>
      <c r="BF4" s="307" t="s">
        <v>249</v>
      </c>
      <c r="BG4" s="184"/>
      <c r="BH4" s="308" t="s">
        <v>248</v>
      </c>
      <c r="BI4" s="185"/>
      <c r="BJ4" s="309" t="s">
        <v>247</v>
      </c>
      <c r="BK4" s="186"/>
      <c r="BL4" s="310" t="s">
        <v>246</v>
      </c>
      <c r="BM4" s="187"/>
      <c r="BN4" s="311" t="s">
        <v>245</v>
      </c>
      <c r="BO4" s="188"/>
      <c r="BP4" s="312" t="s">
        <v>244</v>
      </c>
      <c r="BQ4" s="312"/>
      <c r="BR4" s="313" t="s">
        <v>243</v>
      </c>
      <c r="BS4" s="313"/>
      <c r="BT4" s="80" t="s">
        <v>242</v>
      </c>
      <c r="BU4" s="80"/>
      <c r="BV4" s="99" t="s">
        <v>251</v>
      </c>
      <c r="BW4" s="99"/>
      <c r="BX4" s="310" t="s">
        <v>252</v>
      </c>
      <c r="BY4" s="187"/>
      <c r="BZ4" s="101" t="s">
        <v>253</v>
      </c>
      <c r="CA4" s="185" t="s">
        <v>195</v>
      </c>
      <c r="CB4" s="102" t="s">
        <v>254</v>
      </c>
      <c r="CC4" s="186" t="s">
        <v>196</v>
      </c>
      <c r="CD4" s="187" t="s">
        <v>255</v>
      </c>
      <c r="CE4" s="19" t="s">
        <v>195</v>
      </c>
      <c r="CF4" s="103" t="s">
        <v>255</v>
      </c>
      <c r="CG4" s="103" t="s">
        <v>197</v>
      </c>
      <c r="CH4" s="50" t="s">
        <v>255</v>
      </c>
      <c r="CI4" s="50" t="s">
        <v>196</v>
      </c>
      <c r="CJ4" s="189" t="s">
        <v>256</v>
      </c>
      <c r="CK4" s="104" t="s">
        <v>198</v>
      </c>
      <c r="CL4" s="107" t="s">
        <v>257</v>
      </c>
      <c r="CM4" s="80" t="s">
        <v>199</v>
      </c>
    </row>
    <row r="5" spans="3:91" ht="12.75">
      <c r="C5" s="250" t="s">
        <v>18</v>
      </c>
      <c r="D5" s="251" t="s">
        <v>19</v>
      </c>
      <c r="E5" s="107" t="s">
        <v>234</v>
      </c>
      <c r="F5" s="180" t="s">
        <v>18</v>
      </c>
      <c r="G5" s="180" t="s">
        <v>19</v>
      </c>
      <c r="H5" s="181" t="s">
        <v>18</v>
      </c>
      <c r="I5" s="181" t="s">
        <v>19</v>
      </c>
      <c r="J5" s="182" t="s">
        <v>18</v>
      </c>
      <c r="K5" s="182" t="s">
        <v>19</v>
      </c>
      <c r="L5" s="296" t="s">
        <v>18</v>
      </c>
      <c r="M5" s="296" t="s">
        <v>19</v>
      </c>
      <c r="N5" s="184" t="s">
        <v>18</v>
      </c>
      <c r="O5" s="184" t="s">
        <v>19</v>
      </c>
      <c r="P5" s="185" t="s">
        <v>18</v>
      </c>
      <c r="Q5" s="185" t="s">
        <v>19</v>
      </c>
      <c r="R5" s="186" t="s">
        <v>18</v>
      </c>
      <c r="S5" s="186" t="s">
        <v>19</v>
      </c>
      <c r="T5" s="297" t="s">
        <v>18</v>
      </c>
      <c r="U5" s="297" t="s">
        <v>19</v>
      </c>
      <c r="V5" s="188" t="s">
        <v>18</v>
      </c>
      <c r="W5" s="188" t="s">
        <v>19</v>
      </c>
      <c r="X5" s="51" t="s">
        <v>18</v>
      </c>
      <c r="Y5" s="51" t="s">
        <v>19</v>
      </c>
      <c r="Z5" s="298" t="s">
        <v>18</v>
      </c>
      <c r="AA5" s="298" t="s">
        <v>19</v>
      </c>
      <c r="AB5" s="107" t="s">
        <v>18</v>
      </c>
      <c r="AC5" s="107" t="s">
        <v>19</v>
      </c>
      <c r="AD5" s="299" t="s">
        <v>18</v>
      </c>
      <c r="AE5" s="299" t="s">
        <v>19</v>
      </c>
      <c r="AF5" s="300" t="s">
        <v>18</v>
      </c>
      <c r="AG5" s="300" t="s">
        <v>19</v>
      </c>
      <c r="AH5" s="301" t="s">
        <v>18</v>
      </c>
      <c r="AI5" s="301" t="s">
        <v>19</v>
      </c>
      <c r="AJ5" s="303" t="s">
        <v>18</v>
      </c>
      <c r="AK5" s="303" t="s">
        <v>19</v>
      </c>
      <c r="AL5" s="186" t="s">
        <v>18</v>
      </c>
      <c r="AM5" s="186" t="s">
        <v>19</v>
      </c>
      <c r="AN5" s="183" t="s">
        <v>18</v>
      </c>
      <c r="AO5" s="183" t="s">
        <v>19</v>
      </c>
      <c r="AP5" s="304" t="s">
        <v>18</v>
      </c>
      <c r="AQ5" s="304" t="s">
        <v>19</v>
      </c>
      <c r="AR5" s="51" t="s">
        <v>18</v>
      </c>
      <c r="AS5" s="51" t="s">
        <v>19</v>
      </c>
      <c r="AT5" s="185" t="s">
        <v>18</v>
      </c>
      <c r="AU5" s="185" t="s">
        <v>19</v>
      </c>
      <c r="AV5" s="299" t="s">
        <v>18</v>
      </c>
      <c r="AW5" s="299" t="s">
        <v>19</v>
      </c>
      <c r="AX5" s="302" t="s">
        <v>18</v>
      </c>
      <c r="AY5" s="302" t="s">
        <v>19</v>
      </c>
      <c r="AZ5" s="182" t="s">
        <v>18</v>
      </c>
      <c r="BA5" s="182" t="s">
        <v>19</v>
      </c>
      <c r="BB5" s="181" t="s">
        <v>18</v>
      </c>
      <c r="BC5" s="181" t="s">
        <v>19</v>
      </c>
      <c r="BD5" s="314" t="s">
        <v>18</v>
      </c>
      <c r="BE5" s="306" t="s">
        <v>19</v>
      </c>
      <c r="BF5" s="315" t="s">
        <v>18</v>
      </c>
      <c r="BG5" s="184" t="s">
        <v>19</v>
      </c>
      <c r="BH5" s="316" t="s">
        <v>18</v>
      </c>
      <c r="BI5" s="185" t="s">
        <v>19</v>
      </c>
      <c r="BJ5" s="317" t="s">
        <v>18</v>
      </c>
      <c r="BK5" s="186" t="s">
        <v>19</v>
      </c>
      <c r="BL5" s="318" t="s">
        <v>18</v>
      </c>
      <c r="BM5" s="187" t="s">
        <v>19</v>
      </c>
      <c r="BN5" s="319" t="s">
        <v>18</v>
      </c>
      <c r="BO5" s="188" t="s">
        <v>19</v>
      </c>
      <c r="BP5" s="304" t="s">
        <v>18</v>
      </c>
      <c r="BQ5" s="304" t="s">
        <v>19</v>
      </c>
      <c r="BR5" s="298" t="s">
        <v>18</v>
      </c>
      <c r="BS5" s="298" t="s">
        <v>19</v>
      </c>
      <c r="BT5" s="107" t="s">
        <v>18</v>
      </c>
      <c r="BU5" s="107" t="s">
        <v>19</v>
      </c>
      <c r="BV5" s="181" t="s">
        <v>18</v>
      </c>
      <c r="BW5" s="181" t="s">
        <v>19</v>
      </c>
      <c r="BX5" s="318" t="s">
        <v>18</v>
      </c>
      <c r="BY5" s="187" t="s">
        <v>19</v>
      </c>
      <c r="BZ5" s="185" t="s">
        <v>18</v>
      </c>
      <c r="CA5" s="185" t="s">
        <v>19</v>
      </c>
      <c r="CB5" s="186" t="s">
        <v>18</v>
      </c>
      <c r="CC5" s="186" t="s">
        <v>19</v>
      </c>
      <c r="CD5" s="187" t="s">
        <v>18</v>
      </c>
      <c r="CE5" s="187" t="s">
        <v>19</v>
      </c>
      <c r="CF5" s="188" t="s">
        <v>18</v>
      </c>
      <c r="CG5" s="188" t="s">
        <v>19</v>
      </c>
      <c r="CH5" s="51" t="s">
        <v>18</v>
      </c>
      <c r="CI5" s="51" t="s">
        <v>19</v>
      </c>
      <c r="CJ5" s="189" t="s">
        <v>18</v>
      </c>
      <c r="CK5" s="189" t="s">
        <v>19</v>
      </c>
      <c r="CL5" s="107" t="s">
        <v>18</v>
      </c>
      <c r="CM5" s="107" t="s">
        <v>19</v>
      </c>
    </row>
    <row r="6" spans="2:131" ht="12.75">
      <c r="B6" s="210" t="s">
        <v>139</v>
      </c>
      <c r="C6" s="215">
        <v>0</v>
      </c>
      <c r="D6" s="216">
        <v>100</v>
      </c>
      <c r="E6" s="211" t="s">
        <v>28</v>
      </c>
      <c r="F6" s="212">
        <v>0</v>
      </c>
      <c r="G6" s="213">
        <v>100</v>
      </c>
      <c r="H6" s="215">
        <v>0</v>
      </c>
      <c r="I6" s="216">
        <v>100</v>
      </c>
      <c r="J6" s="219">
        <v>0</v>
      </c>
      <c r="K6" s="220">
        <v>100</v>
      </c>
      <c r="L6" s="320">
        <v>0</v>
      </c>
      <c r="M6" s="320">
        <v>100</v>
      </c>
      <c r="N6" s="321">
        <v>0</v>
      </c>
      <c r="O6" s="321">
        <v>100</v>
      </c>
      <c r="P6" s="322">
        <v>0</v>
      </c>
      <c r="Q6" s="322">
        <v>100</v>
      </c>
      <c r="R6" s="323">
        <v>0</v>
      </c>
      <c r="S6" s="323">
        <v>100</v>
      </c>
      <c r="T6" s="324">
        <v>0</v>
      </c>
      <c r="U6" s="324">
        <v>100</v>
      </c>
      <c r="V6" s="325">
        <v>0</v>
      </c>
      <c r="W6" s="325">
        <v>100</v>
      </c>
      <c r="X6" s="326">
        <v>0</v>
      </c>
      <c r="Y6" s="326">
        <v>100</v>
      </c>
      <c r="Z6" s="327">
        <v>0</v>
      </c>
      <c r="AA6" s="327">
        <v>100</v>
      </c>
      <c r="AB6" s="328">
        <v>0</v>
      </c>
      <c r="AC6" s="328">
        <v>100</v>
      </c>
      <c r="AD6" s="329">
        <v>0</v>
      </c>
      <c r="AE6" s="329">
        <v>100</v>
      </c>
      <c r="AF6" s="330">
        <v>0</v>
      </c>
      <c r="AG6" s="330">
        <v>100</v>
      </c>
      <c r="AH6" s="331">
        <v>0</v>
      </c>
      <c r="AI6" s="331">
        <v>100</v>
      </c>
      <c r="AJ6" s="332">
        <v>0</v>
      </c>
      <c r="AK6" s="332">
        <v>100</v>
      </c>
      <c r="AL6" s="323">
        <v>0</v>
      </c>
      <c r="AM6" s="323">
        <v>100</v>
      </c>
      <c r="AN6" s="333">
        <v>0</v>
      </c>
      <c r="AO6" s="333">
        <v>100</v>
      </c>
      <c r="AP6" s="334">
        <v>0</v>
      </c>
      <c r="AQ6" s="334">
        <v>100</v>
      </c>
      <c r="AR6" s="326">
        <v>0</v>
      </c>
      <c r="AS6" s="326">
        <v>100</v>
      </c>
      <c r="AT6" s="322">
        <v>0</v>
      </c>
      <c r="AU6" s="322">
        <v>100</v>
      </c>
      <c r="AV6" s="329">
        <v>0</v>
      </c>
      <c r="AW6" s="329">
        <v>100</v>
      </c>
      <c r="AX6" s="335">
        <v>0</v>
      </c>
      <c r="AY6" s="335">
        <v>100</v>
      </c>
      <c r="AZ6" s="336">
        <v>0</v>
      </c>
      <c r="BA6" s="336">
        <v>100</v>
      </c>
      <c r="BB6" s="337">
        <v>0</v>
      </c>
      <c r="BC6" s="337">
        <v>100</v>
      </c>
      <c r="BD6" s="338">
        <v>0</v>
      </c>
      <c r="BE6" s="339">
        <v>100</v>
      </c>
      <c r="BF6" s="340">
        <v>0</v>
      </c>
      <c r="BG6" s="321">
        <v>100</v>
      </c>
      <c r="BH6" s="341">
        <v>0</v>
      </c>
      <c r="BI6" s="322">
        <v>100</v>
      </c>
      <c r="BJ6" s="342">
        <v>0</v>
      </c>
      <c r="BK6" s="323">
        <v>100</v>
      </c>
      <c r="BL6" s="343">
        <v>0</v>
      </c>
      <c r="BM6" s="344">
        <v>100</v>
      </c>
      <c r="BN6" s="345">
        <v>0</v>
      </c>
      <c r="BO6" s="325">
        <v>100</v>
      </c>
      <c r="BP6" s="346">
        <v>0</v>
      </c>
      <c r="BQ6" s="334">
        <v>100</v>
      </c>
      <c r="BR6" s="347">
        <v>0</v>
      </c>
      <c r="BS6" s="327">
        <v>100</v>
      </c>
      <c r="BT6" s="95">
        <v>0</v>
      </c>
      <c r="BU6" s="95">
        <v>100</v>
      </c>
      <c r="BV6" s="215">
        <v>0</v>
      </c>
      <c r="BW6" s="216">
        <v>100</v>
      </c>
      <c r="BX6" s="343">
        <v>0</v>
      </c>
      <c r="BY6" s="344">
        <v>100</v>
      </c>
      <c r="BZ6" s="87">
        <v>0</v>
      </c>
      <c r="CA6" s="322">
        <v>100</v>
      </c>
      <c r="CB6" s="342">
        <v>0</v>
      </c>
      <c r="CC6" s="323">
        <v>100</v>
      </c>
      <c r="CD6" s="344">
        <v>0</v>
      </c>
      <c r="CE6" s="89">
        <v>100</v>
      </c>
      <c r="CF6" s="345">
        <v>0</v>
      </c>
      <c r="CG6" s="91">
        <v>100</v>
      </c>
      <c r="CH6" s="92">
        <v>0</v>
      </c>
      <c r="CI6" s="92">
        <v>100</v>
      </c>
      <c r="CJ6" s="94">
        <v>0</v>
      </c>
      <c r="CK6" s="94">
        <v>100</v>
      </c>
      <c r="CL6" s="95">
        <v>0</v>
      </c>
      <c r="CM6" s="95">
        <v>100</v>
      </c>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row>
    <row r="7" spans="2:131" ht="12.75">
      <c r="B7" s="210" t="s">
        <v>140</v>
      </c>
      <c r="C7" s="215">
        <v>3.2</v>
      </c>
      <c r="D7" s="216">
        <v>100</v>
      </c>
      <c r="E7" s="211" t="s">
        <v>31</v>
      </c>
      <c r="F7" s="212">
        <v>3.2</v>
      </c>
      <c r="G7" s="213">
        <v>100</v>
      </c>
      <c r="H7" s="215">
        <v>3.2</v>
      </c>
      <c r="I7" s="216">
        <v>100</v>
      </c>
      <c r="J7" s="219">
        <v>3.2</v>
      </c>
      <c r="K7" s="220">
        <v>100</v>
      </c>
      <c r="L7" s="333">
        <v>2.85</v>
      </c>
      <c r="M7" s="333">
        <v>100</v>
      </c>
      <c r="N7" s="321">
        <v>2.85</v>
      </c>
      <c r="O7" s="321">
        <v>100</v>
      </c>
      <c r="P7" s="322">
        <v>2.9</v>
      </c>
      <c r="Q7" s="322">
        <v>100</v>
      </c>
      <c r="R7" s="323">
        <v>2.9</v>
      </c>
      <c r="S7" s="323">
        <v>100</v>
      </c>
      <c r="T7" s="324">
        <v>2.9</v>
      </c>
      <c r="U7" s="324">
        <v>100</v>
      </c>
      <c r="V7" s="325">
        <v>2.9</v>
      </c>
      <c r="W7" s="325">
        <v>100</v>
      </c>
      <c r="X7" s="326">
        <v>2.9</v>
      </c>
      <c r="Y7" s="326">
        <v>100</v>
      </c>
      <c r="Z7" s="327">
        <v>2.8</v>
      </c>
      <c r="AA7" s="327">
        <v>100</v>
      </c>
      <c r="AB7" s="328">
        <v>2.9</v>
      </c>
      <c r="AC7" s="328">
        <v>100</v>
      </c>
      <c r="AD7" s="329">
        <v>3</v>
      </c>
      <c r="AE7" s="329">
        <v>100</v>
      </c>
      <c r="AF7" s="330">
        <v>3.1</v>
      </c>
      <c r="AG7" s="330">
        <v>100</v>
      </c>
      <c r="AH7" s="331">
        <v>3.2</v>
      </c>
      <c r="AI7" s="331">
        <v>100</v>
      </c>
      <c r="AJ7" s="332">
        <v>3.2</v>
      </c>
      <c r="AK7" s="332">
        <v>100</v>
      </c>
      <c r="AL7" s="323">
        <v>3.3</v>
      </c>
      <c r="AM7" s="323">
        <v>100</v>
      </c>
      <c r="AN7" s="333">
        <v>3.3</v>
      </c>
      <c r="AO7" s="333">
        <v>100</v>
      </c>
      <c r="AP7" s="334">
        <v>2.9</v>
      </c>
      <c r="AQ7" s="334">
        <v>100</v>
      </c>
      <c r="AR7" s="326">
        <v>2.9</v>
      </c>
      <c r="AS7" s="326">
        <v>100</v>
      </c>
      <c r="AT7" s="322">
        <v>2.9</v>
      </c>
      <c r="AU7" s="322">
        <v>100</v>
      </c>
      <c r="AV7" s="329">
        <v>2.9</v>
      </c>
      <c r="AW7" s="329">
        <v>100</v>
      </c>
      <c r="AX7" s="335">
        <v>2.9</v>
      </c>
      <c r="AY7" s="335">
        <v>100</v>
      </c>
      <c r="AZ7" s="336">
        <v>3</v>
      </c>
      <c r="BA7" s="336">
        <v>100</v>
      </c>
      <c r="BB7" s="337">
        <v>2.9</v>
      </c>
      <c r="BC7" s="337">
        <v>100</v>
      </c>
      <c r="BD7" s="338">
        <v>3.265</v>
      </c>
      <c r="BE7" s="339">
        <v>100</v>
      </c>
      <c r="BF7" s="340">
        <v>3.265</v>
      </c>
      <c r="BG7" s="321">
        <v>100</v>
      </c>
      <c r="BH7" s="341">
        <v>3.265</v>
      </c>
      <c r="BI7" s="322">
        <v>100</v>
      </c>
      <c r="BJ7" s="342">
        <v>3.265</v>
      </c>
      <c r="BK7" s="323">
        <v>100</v>
      </c>
      <c r="BL7" s="343">
        <v>3.265</v>
      </c>
      <c r="BM7" s="344">
        <v>100</v>
      </c>
      <c r="BN7" s="345">
        <v>3.265</v>
      </c>
      <c r="BO7" s="325">
        <v>100</v>
      </c>
      <c r="BP7" s="346">
        <v>3.31</v>
      </c>
      <c r="BQ7" s="334">
        <v>100</v>
      </c>
      <c r="BR7" s="347">
        <v>3.31</v>
      </c>
      <c r="BS7" s="327">
        <v>100</v>
      </c>
      <c r="BT7" s="95">
        <v>3.42</v>
      </c>
      <c r="BU7" s="95">
        <v>100</v>
      </c>
      <c r="BV7" s="215">
        <v>3.27</v>
      </c>
      <c r="BW7" s="216">
        <v>100</v>
      </c>
      <c r="BX7" s="343">
        <v>3.265</v>
      </c>
      <c r="BY7" s="344">
        <v>100</v>
      </c>
      <c r="BZ7" s="348">
        <v>3.1</v>
      </c>
      <c r="CA7" s="349">
        <v>100</v>
      </c>
      <c r="CB7" s="342">
        <v>3.1</v>
      </c>
      <c r="CC7" s="323">
        <v>100</v>
      </c>
      <c r="CD7" s="343">
        <v>3.1</v>
      </c>
      <c r="CE7" s="89">
        <v>100</v>
      </c>
      <c r="CF7" s="345">
        <v>3.1</v>
      </c>
      <c r="CG7" s="91">
        <v>100</v>
      </c>
      <c r="CH7" s="350">
        <v>3.1</v>
      </c>
      <c r="CI7" s="92">
        <v>100</v>
      </c>
      <c r="CJ7" s="351">
        <v>2.8</v>
      </c>
      <c r="CK7" s="94">
        <v>100</v>
      </c>
      <c r="CL7" s="352">
        <v>2.8</v>
      </c>
      <c r="CM7" s="95">
        <v>100</v>
      </c>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row>
    <row r="8" spans="2:131" ht="12.75">
      <c r="B8" s="210" t="s">
        <v>141</v>
      </c>
      <c r="C8" s="215">
        <v>20</v>
      </c>
      <c r="D8" s="216">
        <v>100</v>
      </c>
      <c r="E8" s="211" t="s">
        <v>28</v>
      </c>
      <c r="F8" s="212">
        <v>23</v>
      </c>
      <c r="G8" s="213">
        <v>100</v>
      </c>
      <c r="H8" s="215">
        <v>20</v>
      </c>
      <c r="I8" s="216">
        <v>100</v>
      </c>
      <c r="J8" s="219">
        <v>18</v>
      </c>
      <c r="K8" s="220">
        <v>100</v>
      </c>
      <c r="L8" s="338">
        <v>18</v>
      </c>
      <c r="M8" s="338">
        <v>100</v>
      </c>
      <c r="N8" s="340">
        <v>16</v>
      </c>
      <c r="O8" s="340">
        <v>100</v>
      </c>
      <c r="P8" s="341">
        <v>15</v>
      </c>
      <c r="Q8" s="341">
        <v>100</v>
      </c>
      <c r="R8" s="342">
        <v>17</v>
      </c>
      <c r="S8" s="342">
        <v>100</v>
      </c>
      <c r="T8" s="353">
        <v>18.8</v>
      </c>
      <c r="U8" s="353">
        <v>100</v>
      </c>
      <c r="V8" s="345">
        <v>15</v>
      </c>
      <c r="W8" s="345">
        <v>100</v>
      </c>
      <c r="X8" s="350">
        <v>12.5</v>
      </c>
      <c r="Y8" s="350">
        <v>100</v>
      </c>
      <c r="Z8" s="347">
        <v>28</v>
      </c>
      <c r="AA8" s="347">
        <v>100</v>
      </c>
      <c r="AB8" s="354">
        <v>26</v>
      </c>
      <c r="AC8" s="354">
        <v>100</v>
      </c>
      <c r="AD8" s="355">
        <v>22</v>
      </c>
      <c r="AE8" s="355">
        <v>100</v>
      </c>
      <c r="AF8" s="356">
        <v>19</v>
      </c>
      <c r="AG8" s="356">
        <v>100</v>
      </c>
      <c r="AH8" s="357">
        <v>16.5</v>
      </c>
      <c r="AI8" s="357">
        <v>100</v>
      </c>
      <c r="AJ8" s="358">
        <v>16.5</v>
      </c>
      <c r="AK8" s="358">
        <v>100</v>
      </c>
      <c r="AL8" s="342">
        <v>14</v>
      </c>
      <c r="AM8" s="342">
        <v>100</v>
      </c>
      <c r="AN8" s="338">
        <v>14</v>
      </c>
      <c r="AO8" s="338">
        <v>100</v>
      </c>
      <c r="AP8" s="346">
        <v>12</v>
      </c>
      <c r="AQ8" s="346">
        <v>100</v>
      </c>
      <c r="AR8" s="350">
        <v>14</v>
      </c>
      <c r="AS8" s="350">
        <v>100</v>
      </c>
      <c r="AT8" s="341">
        <v>24</v>
      </c>
      <c r="AU8" s="341">
        <v>100</v>
      </c>
      <c r="AV8" s="355">
        <v>20</v>
      </c>
      <c r="AW8" s="355">
        <v>100</v>
      </c>
      <c r="AX8" s="359">
        <v>22</v>
      </c>
      <c r="AY8" s="359">
        <v>100</v>
      </c>
      <c r="AZ8" s="360">
        <v>16</v>
      </c>
      <c r="BA8" s="360">
        <v>100</v>
      </c>
      <c r="BB8" s="361">
        <v>15</v>
      </c>
      <c r="BC8" s="361">
        <v>100</v>
      </c>
      <c r="BD8" s="338">
        <v>26</v>
      </c>
      <c r="BE8" s="339">
        <v>100</v>
      </c>
      <c r="BF8" s="340">
        <v>23.7</v>
      </c>
      <c r="BG8" s="321">
        <v>100</v>
      </c>
      <c r="BH8" s="341">
        <v>20.9</v>
      </c>
      <c r="BI8" s="322">
        <v>100</v>
      </c>
      <c r="BJ8" s="342">
        <v>18</v>
      </c>
      <c r="BK8" s="323">
        <v>100</v>
      </c>
      <c r="BL8" s="343">
        <v>15.5</v>
      </c>
      <c r="BM8" s="344">
        <v>100</v>
      </c>
      <c r="BN8" s="345">
        <v>13.2</v>
      </c>
      <c r="BO8" s="325">
        <v>100</v>
      </c>
      <c r="BP8" s="346">
        <v>21.7</v>
      </c>
      <c r="BQ8" s="334">
        <v>100</v>
      </c>
      <c r="BR8" s="347">
        <v>20.56</v>
      </c>
      <c r="BS8" s="327">
        <v>100</v>
      </c>
      <c r="BT8" s="95">
        <v>19.86</v>
      </c>
      <c r="BU8" s="95">
        <v>100</v>
      </c>
      <c r="BV8" s="215">
        <v>12.4</v>
      </c>
      <c r="BW8" s="216">
        <v>100</v>
      </c>
      <c r="BX8" s="343">
        <v>18.4</v>
      </c>
      <c r="BY8" s="344">
        <v>100</v>
      </c>
      <c r="BZ8" s="348">
        <v>18</v>
      </c>
      <c r="CA8" s="349">
        <v>100</v>
      </c>
      <c r="CB8" s="342">
        <v>15</v>
      </c>
      <c r="CC8" s="323">
        <v>100</v>
      </c>
      <c r="CD8" s="343">
        <v>23</v>
      </c>
      <c r="CE8" s="89">
        <v>100</v>
      </c>
      <c r="CF8" s="345">
        <v>18</v>
      </c>
      <c r="CG8" s="91">
        <v>100</v>
      </c>
      <c r="CH8" s="350">
        <v>14</v>
      </c>
      <c r="CI8" s="92">
        <v>100</v>
      </c>
      <c r="CJ8" s="351">
        <v>17</v>
      </c>
      <c r="CK8" s="94">
        <v>100</v>
      </c>
      <c r="CL8" s="352">
        <v>13</v>
      </c>
      <c r="CM8" s="95">
        <v>100</v>
      </c>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row>
    <row r="9" spans="2:131" ht="12.75">
      <c r="B9" s="210" t="s">
        <v>194</v>
      </c>
      <c r="C9" s="215">
        <v>0</v>
      </c>
      <c r="D9" s="216">
        <v>100</v>
      </c>
      <c r="E9" s="211" t="s">
        <v>28</v>
      </c>
      <c r="F9" s="212">
        <v>0</v>
      </c>
      <c r="G9" s="213">
        <v>100</v>
      </c>
      <c r="H9" s="215">
        <v>0</v>
      </c>
      <c r="I9" s="216">
        <v>100</v>
      </c>
      <c r="J9" s="219">
        <v>0</v>
      </c>
      <c r="K9" s="220">
        <v>100</v>
      </c>
      <c r="L9" s="338">
        <v>0</v>
      </c>
      <c r="M9" s="338">
        <v>100</v>
      </c>
      <c r="N9" s="340">
        <v>0</v>
      </c>
      <c r="O9" s="340">
        <v>100</v>
      </c>
      <c r="P9" s="341">
        <v>0</v>
      </c>
      <c r="Q9" s="341">
        <v>100</v>
      </c>
      <c r="R9" s="342">
        <v>0</v>
      </c>
      <c r="S9" s="342">
        <v>100</v>
      </c>
      <c r="T9" s="353">
        <v>0</v>
      </c>
      <c r="U9" s="353">
        <v>100</v>
      </c>
      <c r="V9" s="345">
        <v>0</v>
      </c>
      <c r="W9" s="345">
        <v>100</v>
      </c>
      <c r="X9" s="350">
        <v>0</v>
      </c>
      <c r="Y9" s="350">
        <v>100</v>
      </c>
      <c r="Z9" s="347">
        <v>0</v>
      </c>
      <c r="AA9" s="347">
        <v>100</v>
      </c>
      <c r="AB9" s="354">
        <v>0</v>
      </c>
      <c r="AC9" s="354">
        <v>100</v>
      </c>
      <c r="AD9" s="355">
        <v>0</v>
      </c>
      <c r="AE9" s="355">
        <v>100</v>
      </c>
      <c r="AF9" s="356">
        <v>0</v>
      </c>
      <c r="AG9" s="356">
        <v>100</v>
      </c>
      <c r="AH9" s="357">
        <v>0</v>
      </c>
      <c r="AI9" s="357">
        <v>100</v>
      </c>
      <c r="AJ9" s="358">
        <v>0</v>
      </c>
      <c r="AK9" s="358">
        <v>100</v>
      </c>
      <c r="AL9" s="342">
        <v>0</v>
      </c>
      <c r="AM9" s="342">
        <v>100</v>
      </c>
      <c r="AN9" s="338">
        <v>0</v>
      </c>
      <c r="AO9" s="338">
        <v>100</v>
      </c>
      <c r="AP9" s="346">
        <v>0</v>
      </c>
      <c r="AQ9" s="346">
        <v>100</v>
      </c>
      <c r="AR9" s="350">
        <v>0</v>
      </c>
      <c r="AS9" s="350">
        <v>100</v>
      </c>
      <c r="AT9" s="341">
        <v>0</v>
      </c>
      <c r="AU9" s="341">
        <v>100</v>
      </c>
      <c r="AV9" s="355">
        <v>0</v>
      </c>
      <c r="AW9" s="355">
        <v>100</v>
      </c>
      <c r="AX9" s="359">
        <v>0</v>
      </c>
      <c r="AY9" s="359">
        <v>100</v>
      </c>
      <c r="AZ9" s="360">
        <v>0</v>
      </c>
      <c r="BA9" s="360">
        <v>100</v>
      </c>
      <c r="BB9" s="361">
        <v>0</v>
      </c>
      <c r="BC9" s="361">
        <v>100</v>
      </c>
      <c r="BD9" s="338">
        <v>0</v>
      </c>
      <c r="BE9" s="339">
        <v>100</v>
      </c>
      <c r="BF9" s="340">
        <v>0</v>
      </c>
      <c r="BG9" s="321">
        <v>100</v>
      </c>
      <c r="BH9" s="341">
        <v>0</v>
      </c>
      <c r="BI9" s="322">
        <v>100</v>
      </c>
      <c r="BJ9" s="342">
        <v>0</v>
      </c>
      <c r="BK9" s="323">
        <v>100</v>
      </c>
      <c r="BL9" s="343">
        <v>0</v>
      </c>
      <c r="BM9" s="344">
        <v>100</v>
      </c>
      <c r="BN9" s="345">
        <v>0</v>
      </c>
      <c r="BO9" s="325">
        <v>100</v>
      </c>
      <c r="BP9" s="346">
        <v>0</v>
      </c>
      <c r="BQ9" s="334">
        <v>100</v>
      </c>
      <c r="BR9" s="347">
        <v>0</v>
      </c>
      <c r="BS9" s="327">
        <v>100</v>
      </c>
      <c r="BT9" s="95">
        <v>0</v>
      </c>
      <c r="BU9" s="95">
        <v>100</v>
      </c>
      <c r="BV9" s="215">
        <v>0</v>
      </c>
      <c r="BW9" s="216">
        <v>100</v>
      </c>
      <c r="BX9" s="343">
        <v>0</v>
      </c>
      <c r="BY9" s="344">
        <v>100</v>
      </c>
      <c r="BZ9" s="348">
        <v>0</v>
      </c>
      <c r="CA9" s="349">
        <v>100</v>
      </c>
      <c r="CB9" s="342">
        <v>0</v>
      </c>
      <c r="CC9" s="323">
        <v>100</v>
      </c>
      <c r="CD9" s="343">
        <v>0</v>
      </c>
      <c r="CE9" s="89">
        <v>100</v>
      </c>
      <c r="CF9" s="345">
        <v>1</v>
      </c>
      <c r="CG9" s="91">
        <v>100</v>
      </c>
      <c r="CH9" s="350">
        <v>1</v>
      </c>
      <c r="CI9" s="92">
        <v>100</v>
      </c>
      <c r="CJ9" s="351">
        <v>1</v>
      </c>
      <c r="CK9" s="94">
        <v>100</v>
      </c>
      <c r="CL9" s="352">
        <v>1</v>
      </c>
      <c r="CM9" s="95">
        <v>100</v>
      </c>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row>
    <row r="10" spans="2:131" ht="12.75">
      <c r="B10" s="210" t="s">
        <v>142</v>
      </c>
      <c r="C10" s="215">
        <v>1</v>
      </c>
      <c r="D10" s="216">
        <v>100</v>
      </c>
      <c r="E10" s="211" t="s">
        <v>28</v>
      </c>
      <c r="F10" s="212">
        <v>1</v>
      </c>
      <c r="G10" s="213">
        <v>100</v>
      </c>
      <c r="H10" s="215">
        <v>1</v>
      </c>
      <c r="I10" s="216">
        <v>100</v>
      </c>
      <c r="J10" s="219">
        <v>1</v>
      </c>
      <c r="K10" s="220">
        <v>100</v>
      </c>
      <c r="L10" s="338">
        <v>1</v>
      </c>
      <c r="M10" s="338">
        <v>100</v>
      </c>
      <c r="N10" s="340">
        <v>1</v>
      </c>
      <c r="O10" s="340">
        <v>100</v>
      </c>
      <c r="P10" s="341">
        <v>1</v>
      </c>
      <c r="Q10" s="341">
        <v>100</v>
      </c>
      <c r="R10" s="342">
        <v>1</v>
      </c>
      <c r="S10" s="342">
        <v>100</v>
      </c>
      <c r="T10" s="353">
        <v>1.25</v>
      </c>
      <c r="U10" s="353">
        <v>100</v>
      </c>
      <c r="V10" s="345">
        <v>1</v>
      </c>
      <c r="W10" s="345">
        <v>100</v>
      </c>
      <c r="X10" s="350">
        <v>0.83</v>
      </c>
      <c r="Y10" s="350">
        <v>100</v>
      </c>
      <c r="Z10" s="347">
        <v>1</v>
      </c>
      <c r="AA10" s="347">
        <v>100</v>
      </c>
      <c r="AB10" s="354">
        <v>1</v>
      </c>
      <c r="AC10" s="354">
        <v>100</v>
      </c>
      <c r="AD10" s="355">
        <v>0.8</v>
      </c>
      <c r="AE10" s="355">
        <v>100</v>
      </c>
      <c r="AF10" s="356">
        <v>0.8</v>
      </c>
      <c r="AG10" s="356">
        <v>100</v>
      </c>
      <c r="AH10" s="357">
        <v>0.8</v>
      </c>
      <c r="AI10" s="357">
        <v>100</v>
      </c>
      <c r="AJ10" s="358">
        <v>0.8</v>
      </c>
      <c r="AK10" s="358">
        <v>100</v>
      </c>
      <c r="AL10" s="342">
        <v>0.8</v>
      </c>
      <c r="AM10" s="342">
        <v>100</v>
      </c>
      <c r="AN10" s="338">
        <v>0.8</v>
      </c>
      <c r="AO10" s="338">
        <v>100</v>
      </c>
      <c r="AP10" s="346">
        <v>0.8</v>
      </c>
      <c r="AQ10" s="346">
        <v>100</v>
      </c>
      <c r="AR10" s="350">
        <v>1.1</v>
      </c>
      <c r="AS10" s="350">
        <v>100</v>
      </c>
      <c r="AT10" s="341">
        <v>1</v>
      </c>
      <c r="AU10" s="341">
        <v>100</v>
      </c>
      <c r="AV10" s="355">
        <v>1</v>
      </c>
      <c r="AW10" s="355">
        <v>100</v>
      </c>
      <c r="AX10" s="359">
        <v>0</v>
      </c>
      <c r="AY10" s="359">
        <v>100</v>
      </c>
      <c r="AZ10" s="360">
        <v>0</v>
      </c>
      <c r="BA10" s="360">
        <v>100</v>
      </c>
      <c r="BB10" s="361">
        <v>0</v>
      </c>
      <c r="BC10" s="361">
        <v>100</v>
      </c>
      <c r="BD10" s="338">
        <v>0.1</v>
      </c>
      <c r="BE10" s="339">
        <v>100</v>
      </c>
      <c r="BF10" s="340">
        <v>0.1</v>
      </c>
      <c r="BG10" s="321">
        <v>100</v>
      </c>
      <c r="BH10" s="341">
        <v>0.1</v>
      </c>
      <c r="BI10" s="322">
        <v>100</v>
      </c>
      <c r="BJ10" s="342">
        <v>0.1</v>
      </c>
      <c r="BK10" s="323">
        <v>100</v>
      </c>
      <c r="BL10" s="343">
        <v>0.1</v>
      </c>
      <c r="BM10" s="344">
        <v>100</v>
      </c>
      <c r="BN10" s="345">
        <v>0.1</v>
      </c>
      <c r="BO10" s="325">
        <v>100</v>
      </c>
      <c r="BP10" s="346">
        <v>0.1</v>
      </c>
      <c r="BQ10" s="334">
        <v>100</v>
      </c>
      <c r="BR10" s="347">
        <v>0.1</v>
      </c>
      <c r="BS10" s="327">
        <v>100</v>
      </c>
      <c r="BT10" s="95">
        <v>0.1</v>
      </c>
      <c r="BU10" s="95">
        <v>100</v>
      </c>
      <c r="BV10" s="215">
        <v>0.1</v>
      </c>
      <c r="BW10" s="216">
        <v>100</v>
      </c>
      <c r="BX10" s="343">
        <v>0.1</v>
      </c>
      <c r="BY10" s="344">
        <v>100</v>
      </c>
      <c r="BZ10" s="348">
        <v>1</v>
      </c>
      <c r="CA10" s="349">
        <v>100</v>
      </c>
      <c r="CB10" s="342">
        <v>1</v>
      </c>
      <c r="CC10" s="323">
        <v>100</v>
      </c>
      <c r="CD10" s="343">
        <v>1</v>
      </c>
      <c r="CE10" s="89">
        <v>100</v>
      </c>
      <c r="CF10" s="345">
        <v>1</v>
      </c>
      <c r="CG10" s="91">
        <v>100</v>
      </c>
      <c r="CH10" s="350">
        <v>1</v>
      </c>
      <c r="CI10" s="92">
        <v>100</v>
      </c>
      <c r="CJ10" s="351">
        <v>1</v>
      </c>
      <c r="CK10" s="94">
        <v>100</v>
      </c>
      <c r="CL10" s="352">
        <v>1</v>
      </c>
      <c r="CM10" s="95">
        <v>100</v>
      </c>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row>
    <row r="11" spans="2:131" ht="12.75">
      <c r="B11" s="210" t="s">
        <v>143</v>
      </c>
      <c r="C11" s="215">
        <v>0</v>
      </c>
      <c r="D11" s="216">
        <v>100</v>
      </c>
      <c r="E11" s="211" t="s">
        <v>28</v>
      </c>
      <c r="F11" s="212">
        <v>0</v>
      </c>
      <c r="G11" s="213">
        <v>100</v>
      </c>
      <c r="H11" s="215">
        <v>0</v>
      </c>
      <c r="I11" s="216">
        <v>100</v>
      </c>
      <c r="J11" s="219">
        <v>0</v>
      </c>
      <c r="K11" s="220">
        <v>100</v>
      </c>
      <c r="L11" s="338">
        <v>0</v>
      </c>
      <c r="M11" s="338">
        <v>100</v>
      </c>
      <c r="N11" s="340">
        <v>0</v>
      </c>
      <c r="O11" s="340">
        <v>100</v>
      </c>
      <c r="P11" s="341">
        <v>0</v>
      </c>
      <c r="Q11" s="341">
        <v>100</v>
      </c>
      <c r="R11" s="342">
        <v>0</v>
      </c>
      <c r="S11" s="342">
        <v>100</v>
      </c>
      <c r="T11" s="353">
        <v>0</v>
      </c>
      <c r="U11" s="353">
        <v>100</v>
      </c>
      <c r="V11" s="345">
        <v>0</v>
      </c>
      <c r="W11" s="345">
        <v>100</v>
      </c>
      <c r="X11" s="350">
        <v>0</v>
      </c>
      <c r="Y11" s="350">
        <v>100</v>
      </c>
      <c r="Z11" s="347">
        <v>0</v>
      </c>
      <c r="AA11" s="347">
        <v>100</v>
      </c>
      <c r="AB11" s="354">
        <v>0</v>
      </c>
      <c r="AC11" s="354">
        <v>100</v>
      </c>
      <c r="AD11" s="355">
        <v>0</v>
      </c>
      <c r="AE11" s="355">
        <v>100</v>
      </c>
      <c r="AF11" s="356">
        <v>0</v>
      </c>
      <c r="AG11" s="356">
        <v>100</v>
      </c>
      <c r="AH11" s="357">
        <v>0</v>
      </c>
      <c r="AI11" s="357">
        <v>100</v>
      </c>
      <c r="AJ11" s="358">
        <v>0</v>
      </c>
      <c r="AK11" s="358">
        <v>100</v>
      </c>
      <c r="AL11" s="342">
        <v>0</v>
      </c>
      <c r="AM11" s="342">
        <v>100</v>
      </c>
      <c r="AN11" s="338">
        <v>0</v>
      </c>
      <c r="AO11" s="338">
        <v>100</v>
      </c>
      <c r="AP11" s="346">
        <v>0</v>
      </c>
      <c r="AQ11" s="346">
        <v>100</v>
      </c>
      <c r="AR11" s="350">
        <v>0</v>
      </c>
      <c r="AS11" s="350">
        <v>100</v>
      </c>
      <c r="AT11" s="341">
        <v>0</v>
      </c>
      <c r="AU11" s="341">
        <v>100</v>
      </c>
      <c r="AV11" s="355">
        <v>0</v>
      </c>
      <c r="AW11" s="355">
        <v>100</v>
      </c>
      <c r="AX11" s="359">
        <v>0</v>
      </c>
      <c r="AY11" s="359">
        <v>100</v>
      </c>
      <c r="AZ11" s="360">
        <v>0</v>
      </c>
      <c r="BA11" s="360">
        <v>100</v>
      </c>
      <c r="BB11" s="361">
        <v>0</v>
      </c>
      <c r="BC11" s="361">
        <v>100</v>
      </c>
      <c r="BD11" s="338">
        <v>0</v>
      </c>
      <c r="BE11" s="339">
        <v>100</v>
      </c>
      <c r="BF11" s="340">
        <v>0</v>
      </c>
      <c r="BG11" s="321">
        <v>100</v>
      </c>
      <c r="BH11" s="341">
        <v>0</v>
      </c>
      <c r="BI11" s="322">
        <v>100</v>
      </c>
      <c r="BJ11" s="342">
        <v>0</v>
      </c>
      <c r="BK11" s="323">
        <v>100</v>
      </c>
      <c r="BL11" s="343">
        <v>0</v>
      </c>
      <c r="BM11" s="344">
        <v>100</v>
      </c>
      <c r="BN11" s="345">
        <v>0</v>
      </c>
      <c r="BO11" s="325">
        <v>100</v>
      </c>
      <c r="BP11" s="346">
        <v>0</v>
      </c>
      <c r="BQ11" s="334">
        <v>100</v>
      </c>
      <c r="BR11" s="347">
        <v>0</v>
      </c>
      <c r="BS11" s="327">
        <v>100</v>
      </c>
      <c r="BT11" s="95">
        <v>0</v>
      </c>
      <c r="BU11" s="95">
        <v>100</v>
      </c>
      <c r="BV11" s="215">
        <v>0</v>
      </c>
      <c r="BW11" s="216">
        <v>100</v>
      </c>
      <c r="BX11" s="343">
        <v>0</v>
      </c>
      <c r="BY11" s="344">
        <v>100</v>
      </c>
      <c r="BZ11" s="348">
        <v>0</v>
      </c>
      <c r="CA11" s="349">
        <v>100</v>
      </c>
      <c r="CB11" s="342">
        <v>0</v>
      </c>
      <c r="CC11" s="323">
        <v>100</v>
      </c>
      <c r="CD11" s="343">
        <v>0</v>
      </c>
      <c r="CE11" s="89">
        <v>100</v>
      </c>
      <c r="CF11" s="345">
        <v>0</v>
      </c>
      <c r="CG11" s="91">
        <v>100</v>
      </c>
      <c r="CH11" s="350">
        <v>0</v>
      </c>
      <c r="CI11" s="92">
        <v>100</v>
      </c>
      <c r="CJ11" s="351">
        <v>3</v>
      </c>
      <c r="CK11" s="94">
        <v>100</v>
      </c>
      <c r="CL11" s="352">
        <v>3</v>
      </c>
      <c r="CM11" s="95">
        <v>100</v>
      </c>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row>
    <row r="12" spans="2:131" ht="12.75">
      <c r="B12" s="210" t="s">
        <v>546</v>
      </c>
      <c r="C12" s="215">
        <v>1</v>
      </c>
      <c r="D12" s="216">
        <v>100</v>
      </c>
      <c r="E12" s="211" t="s">
        <v>28</v>
      </c>
      <c r="F12" s="212">
        <v>1</v>
      </c>
      <c r="G12" s="213">
        <v>100</v>
      </c>
      <c r="H12" s="215">
        <v>0.9</v>
      </c>
      <c r="I12" s="216">
        <v>100</v>
      </c>
      <c r="J12" s="219">
        <v>0.8</v>
      </c>
      <c r="K12" s="220">
        <v>100</v>
      </c>
      <c r="L12" s="338">
        <v>0.9</v>
      </c>
      <c r="M12" s="338">
        <v>100</v>
      </c>
      <c r="N12" s="340">
        <v>0.8</v>
      </c>
      <c r="O12" s="340">
        <v>100</v>
      </c>
      <c r="P12" s="341">
        <v>0.8</v>
      </c>
      <c r="Q12" s="341">
        <v>100</v>
      </c>
      <c r="R12" s="342">
        <v>2</v>
      </c>
      <c r="S12" s="342">
        <v>100</v>
      </c>
      <c r="T12" s="353">
        <v>4.06</v>
      </c>
      <c r="U12" s="353">
        <v>100</v>
      </c>
      <c r="V12" s="345">
        <v>3.25</v>
      </c>
      <c r="W12" s="345">
        <v>100</v>
      </c>
      <c r="X12" s="350">
        <v>2.71</v>
      </c>
      <c r="Y12" s="350">
        <v>100</v>
      </c>
      <c r="Z12" s="347">
        <v>1.2</v>
      </c>
      <c r="AA12" s="347">
        <v>100</v>
      </c>
      <c r="AB12" s="354">
        <v>1</v>
      </c>
      <c r="AC12" s="354">
        <v>100</v>
      </c>
      <c r="AD12" s="355">
        <v>0.85</v>
      </c>
      <c r="AE12" s="355">
        <v>100</v>
      </c>
      <c r="AF12" s="356">
        <v>0.75</v>
      </c>
      <c r="AG12" s="356">
        <v>100</v>
      </c>
      <c r="AH12" s="357">
        <v>0.65</v>
      </c>
      <c r="AI12" s="357">
        <v>100</v>
      </c>
      <c r="AJ12" s="358">
        <v>0.65</v>
      </c>
      <c r="AK12" s="358">
        <v>100</v>
      </c>
      <c r="AL12" s="342">
        <v>0.55</v>
      </c>
      <c r="AM12" s="342">
        <v>100</v>
      </c>
      <c r="AN12" s="338">
        <v>0.55</v>
      </c>
      <c r="AO12" s="338">
        <v>100</v>
      </c>
      <c r="AP12" s="346">
        <v>0.5</v>
      </c>
      <c r="AQ12" s="346">
        <v>100</v>
      </c>
      <c r="AR12" s="350">
        <v>2.25</v>
      </c>
      <c r="AS12" s="350">
        <v>100</v>
      </c>
      <c r="AT12" s="341">
        <v>0.8</v>
      </c>
      <c r="AU12" s="341">
        <v>100</v>
      </c>
      <c r="AV12" s="355">
        <v>2.5</v>
      </c>
      <c r="AW12" s="355">
        <v>100</v>
      </c>
      <c r="AX12" s="359">
        <v>0.65</v>
      </c>
      <c r="AY12" s="359">
        <v>100</v>
      </c>
      <c r="AZ12" s="360">
        <v>0.6</v>
      </c>
      <c r="BA12" s="360">
        <v>100</v>
      </c>
      <c r="BB12" s="361">
        <v>2.75</v>
      </c>
      <c r="BC12" s="361">
        <v>100</v>
      </c>
      <c r="BD12" s="338">
        <v>0.9</v>
      </c>
      <c r="BE12" s="339">
        <v>100</v>
      </c>
      <c r="BF12" s="340">
        <v>0.8</v>
      </c>
      <c r="BG12" s="321">
        <v>100</v>
      </c>
      <c r="BH12" s="341">
        <v>0.7</v>
      </c>
      <c r="BI12" s="322">
        <v>100</v>
      </c>
      <c r="BJ12" s="342">
        <v>0.6</v>
      </c>
      <c r="BK12" s="323">
        <v>100</v>
      </c>
      <c r="BL12" s="343">
        <v>0.5</v>
      </c>
      <c r="BM12" s="344">
        <v>100</v>
      </c>
      <c r="BN12" s="345">
        <v>0.45</v>
      </c>
      <c r="BO12" s="325">
        <v>100</v>
      </c>
      <c r="BP12" s="346">
        <v>0.9</v>
      </c>
      <c r="BQ12" s="334">
        <v>100</v>
      </c>
      <c r="BR12" s="347">
        <v>0.9</v>
      </c>
      <c r="BS12" s="327">
        <v>100</v>
      </c>
      <c r="BT12" s="95">
        <v>0.75</v>
      </c>
      <c r="BU12" s="95">
        <v>100</v>
      </c>
      <c r="BV12" s="215">
        <v>0.75</v>
      </c>
      <c r="BW12" s="216">
        <v>100</v>
      </c>
      <c r="BX12" s="343">
        <v>0.75</v>
      </c>
      <c r="BY12" s="344">
        <v>100</v>
      </c>
      <c r="BZ12" s="348">
        <v>0.9</v>
      </c>
      <c r="CA12" s="349">
        <v>100</v>
      </c>
      <c r="CB12" s="342">
        <v>0.7</v>
      </c>
      <c r="CC12" s="323">
        <v>100</v>
      </c>
      <c r="CD12" s="343">
        <v>1</v>
      </c>
      <c r="CE12" s="89">
        <v>100</v>
      </c>
      <c r="CF12" s="345">
        <v>0.9</v>
      </c>
      <c r="CG12" s="91">
        <v>100</v>
      </c>
      <c r="CH12" s="350">
        <v>0.8</v>
      </c>
      <c r="CI12" s="92">
        <v>100</v>
      </c>
      <c r="CJ12" s="351">
        <v>0.8</v>
      </c>
      <c r="CK12" s="94">
        <v>100</v>
      </c>
      <c r="CL12" s="352">
        <v>0.8</v>
      </c>
      <c r="CM12" s="95">
        <v>100</v>
      </c>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row>
    <row r="13" spans="2:131" ht="12.75">
      <c r="B13" s="210" t="s">
        <v>144</v>
      </c>
      <c r="C13" s="215">
        <v>0</v>
      </c>
      <c r="D13" s="216">
        <v>100</v>
      </c>
      <c r="E13" s="211" t="s">
        <v>28</v>
      </c>
      <c r="F13" s="212">
        <v>0</v>
      </c>
      <c r="G13" s="213">
        <v>100</v>
      </c>
      <c r="H13" s="215">
        <v>0</v>
      </c>
      <c r="I13" s="216">
        <v>100</v>
      </c>
      <c r="J13" s="219">
        <v>0</v>
      </c>
      <c r="K13" s="220">
        <v>100</v>
      </c>
      <c r="L13" s="338">
        <v>0</v>
      </c>
      <c r="M13" s="338">
        <v>100</v>
      </c>
      <c r="N13" s="340">
        <v>0</v>
      </c>
      <c r="O13" s="340">
        <v>100</v>
      </c>
      <c r="P13" s="341">
        <v>0</v>
      </c>
      <c r="Q13" s="341">
        <v>100</v>
      </c>
      <c r="R13" s="342">
        <v>0</v>
      </c>
      <c r="S13" s="342">
        <v>100</v>
      </c>
      <c r="T13" s="353">
        <v>0</v>
      </c>
      <c r="U13" s="353">
        <v>100</v>
      </c>
      <c r="V13" s="345">
        <v>0</v>
      </c>
      <c r="W13" s="345">
        <v>100</v>
      </c>
      <c r="X13" s="350">
        <v>0</v>
      </c>
      <c r="Y13" s="350">
        <v>100</v>
      </c>
      <c r="Z13" s="347">
        <v>0</v>
      </c>
      <c r="AA13" s="347">
        <v>100</v>
      </c>
      <c r="AB13" s="354">
        <v>0</v>
      </c>
      <c r="AC13" s="354">
        <v>100</v>
      </c>
      <c r="AD13" s="355">
        <v>0</v>
      </c>
      <c r="AE13" s="355">
        <v>100</v>
      </c>
      <c r="AF13" s="356">
        <v>0</v>
      </c>
      <c r="AG13" s="356">
        <v>100</v>
      </c>
      <c r="AH13" s="357">
        <v>0</v>
      </c>
      <c r="AI13" s="357">
        <v>100</v>
      </c>
      <c r="AJ13" s="358">
        <v>0</v>
      </c>
      <c r="AK13" s="358"/>
      <c r="AL13" s="342">
        <v>0</v>
      </c>
      <c r="AM13" s="342">
        <v>100</v>
      </c>
      <c r="AN13" s="338">
        <v>0</v>
      </c>
      <c r="AO13" s="338">
        <v>100</v>
      </c>
      <c r="AP13" s="346">
        <v>0</v>
      </c>
      <c r="AQ13" s="346">
        <v>100</v>
      </c>
      <c r="AR13" s="350">
        <v>0</v>
      </c>
      <c r="AS13" s="350">
        <v>100</v>
      </c>
      <c r="AT13" s="341">
        <v>0</v>
      </c>
      <c r="AU13" s="341">
        <v>100</v>
      </c>
      <c r="AV13" s="355">
        <v>0</v>
      </c>
      <c r="AW13" s="355">
        <v>100</v>
      </c>
      <c r="AX13" s="359">
        <v>0</v>
      </c>
      <c r="AY13" s="359">
        <v>100</v>
      </c>
      <c r="AZ13" s="360">
        <v>0</v>
      </c>
      <c r="BA13" s="360">
        <v>100</v>
      </c>
      <c r="BB13" s="361">
        <v>0</v>
      </c>
      <c r="BC13" s="361">
        <v>100</v>
      </c>
      <c r="BD13" s="338">
        <v>0.7</v>
      </c>
      <c r="BE13" s="339">
        <v>100</v>
      </c>
      <c r="BF13" s="340">
        <v>0.65</v>
      </c>
      <c r="BG13" s="321">
        <v>100</v>
      </c>
      <c r="BH13" s="341">
        <v>0.6</v>
      </c>
      <c r="BI13" s="322">
        <v>100</v>
      </c>
      <c r="BJ13" s="342">
        <v>0.5</v>
      </c>
      <c r="BK13" s="323">
        <v>100</v>
      </c>
      <c r="BL13" s="343">
        <v>0.45</v>
      </c>
      <c r="BM13" s="344">
        <v>100</v>
      </c>
      <c r="BN13" s="345">
        <v>0.4</v>
      </c>
      <c r="BO13" s="325">
        <v>100</v>
      </c>
      <c r="BP13" s="346">
        <v>0.8</v>
      </c>
      <c r="BQ13" s="334">
        <v>100</v>
      </c>
      <c r="BR13" s="347">
        <v>0.8</v>
      </c>
      <c r="BS13" s="327">
        <v>100</v>
      </c>
      <c r="BT13" s="95">
        <v>0.7</v>
      </c>
      <c r="BU13" s="95">
        <v>100</v>
      </c>
      <c r="BV13" s="215">
        <v>0.6</v>
      </c>
      <c r="BW13" s="216">
        <v>100</v>
      </c>
      <c r="BX13" s="343">
        <v>0.6</v>
      </c>
      <c r="BY13" s="344">
        <v>100</v>
      </c>
      <c r="BZ13" s="348">
        <v>0</v>
      </c>
      <c r="CA13" s="349">
        <v>100</v>
      </c>
      <c r="CB13" s="342">
        <v>0</v>
      </c>
      <c r="CC13" s="323">
        <v>100</v>
      </c>
      <c r="CD13" s="343">
        <v>0</v>
      </c>
      <c r="CE13" s="89">
        <v>100</v>
      </c>
      <c r="CF13" s="345">
        <v>0</v>
      </c>
      <c r="CG13" s="91">
        <v>100</v>
      </c>
      <c r="CH13" s="350">
        <v>0</v>
      </c>
      <c r="CI13" s="92">
        <v>100</v>
      </c>
      <c r="CJ13" s="351">
        <v>0</v>
      </c>
      <c r="CK13" s="94">
        <v>100</v>
      </c>
      <c r="CL13" s="352">
        <v>0</v>
      </c>
      <c r="CM13" s="95">
        <v>100</v>
      </c>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row>
    <row r="14" spans="2:131" ht="12.75">
      <c r="B14" s="210" t="s">
        <v>145</v>
      </c>
      <c r="C14" s="248">
        <v>0</v>
      </c>
      <c r="D14" s="252">
        <v>100</v>
      </c>
      <c r="E14" s="211" t="s">
        <v>28</v>
      </c>
      <c r="F14" s="212">
        <f>0.45*F12</f>
        <v>0.45</v>
      </c>
      <c r="G14" s="213">
        <v>100</v>
      </c>
      <c r="H14" s="215">
        <f>0.3888889*H12</f>
        <v>0.35000001</v>
      </c>
      <c r="I14" s="216">
        <v>100</v>
      </c>
      <c r="J14" s="219">
        <f>0.375*J12</f>
        <v>0.30000000000000004</v>
      </c>
      <c r="K14" s="220">
        <v>100</v>
      </c>
      <c r="L14" s="338">
        <v>0.4</v>
      </c>
      <c r="M14" s="338">
        <v>100</v>
      </c>
      <c r="N14" s="340">
        <v>0.35</v>
      </c>
      <c r="O14" s="340">
        <v>100</v>
      </c>
      <c r="P14" s="341">
        <v>0.3</v>
      </c>
      <c r="Q14" s="341">
        <v>100</v>
      </c>
      <c r="R14" s="342">
        <v>0.32</v>
      </c>
      <c r="S14" s="342">
        <v>100</v>
      </c>
      <c r="T14" s="353">
        <v>0.31</v>
      </c>
      <c r="U14" s="353">
        <v>100</v>
      </c>
      <c r="V14" s="345">
        <v>0.25</v>
      </c>
      <c r="W14" s="345">
        <v>100</v>
      </c>
      <c r="X14" s="350">
        <v>0.21</v>
      </c>
      <c r="Y14" s="350">
        <v>100</v>
      </c>
      <c r="Z14" s="347">
        <v>0.6</v>
      </c>
      <c r="AA14" s="347">
        <v>100</v>
      </c>
      <c r="AB14" s="354">
        <v>0.5</v>
      </c>
      <c r="AC14" s="354">
        <v>100</v>
      </c>
      <c r="AD14" s="355">
        <v>0.42</v>
      </c>
      <c r="AE14" s="355">
        <v>100</v>
      </c>
      <c r="AF14" s="356">
        <v>0.38</v>
      </c>
      <c r="AG14" s="356">
        <v>100</v>
      </c>
      <c r="AH14" s="357">
        <v>0.32</v>
      </c>
      <c r="AI14" s="357">
        <v>100</v>
      </c>
      <c r="AJ14" s="358">
        <v>0.32</v>
      </c>
      <c r="AK14" s="358">
        <v>100</v>
      </c>
      <c r="AL14" s="342">
        <v>0.28</v>
      </c>
      <c r="AM14" s="342">
        <v>100</v>
      </c>
      <c r="AN14" s="338">
        <v>0.28</v>
      </c>
      <c r="AO14" s="338">
        <v>100</v>
      </c>
      <c r="AP14" s="346">
        <v>0.25</v>
      </c>
      <c r="AQ14" s="346">
        <v>100</v>
      </c>
      <c r="AR14" s="350">
        <v>0.35</v>
      </c>
      <c r="AS14" s="350">
        <v>100</v>
      </c>
      <c r="AT14" s="341">
        <v>0.3</v>
      </c>
      <c r="AU14" s="341">
        <v>100</v>
      </c>
      <c r="AV14" s="355">
        <v>0.35</v>
      </c>
      <c r="AW14" s="355">
        <v>100</v>
      </c>
      <c r="AX14" s="359">
        <v>0.4</v>
      </c>
      <c r="AY14" s="359">
        <v>100</v>
      </c>
      <c r="AZ14" s="360">
        <v>0.3</v>
      </c>
      <c r="BA14" s="360">
        <v>100</v>
      </c>
      <c r="BB14" s="361">
        <v>0</v>
      </c>
      <c r="BC14" s="361">
        <v>100</v>
      </c>
      <c r="BD14" s="338">
        <v>0.55</v>
      </c>
      <c r="BE14" s="339">
        <v>100</v>
      </c>
      <c r="BF14" s="340">
        <v>0.4</v>
      </c>
      <c r="BG14" s="321">
        <v>100</v>
      </c>
      <c r="BH14" s="341">
        <v>0.32</v>
      </c>
      <c r="BI14" s="322">
        <v>100</v>
      </c>
      <c r="BJ14" s="342">
        <v>0.23</v>
      </c>
      <c r="BK14" s="323">
        <v>100</v>
      </c>
      <c r="BL14" s="343">
        <v>0.19</v>
      </c>
      <c r="BM14" s="344">
        <v>100</v>
      </c>
      <c r="BN14" s="345">
        <v>0.15</v>
      </c>
      <c r="BO14" s="325">
        <v>100</v>
      </c>
      <c r="BP14" s="346">
        <v>0.61</v>
      </c>
      <c r="BQ14" s="334">
        <v>100</v>
      </c>
      <c r="BR14" s="347">
        <v>0.56</v>
      </c>
      <c r="BS14" s="327">
        <v>100</v>
      </c>
      <c r="BT14" s="95">
        <v>0.41</v>
      </c>
      <c r="BU14" s="95">
        <v>100</v>
      </c>
      <c r="BV14" s="215">
        <v>0.35</v>
      </c>
      <c r="BW14" s="216">
        <v>100</v>
      </c>
      <c r="BX14" s="343">
        <v>0.35</v>
      </c>
      <c r="BY14" s="344">
        <v>100</v>
      </c>
      <c r="BZ14" s="348">
        <v>0</v>
      </c>
      <c r="CA14" s="349">
        <v>100</v>
      </c>
      <c r="CB14" s="342">
        <v>0</v>
      </c>
      <c r="CC14" s="323">
        <v>100</v>
      </c>
      <c r="CD14" s="343">
        <v>0</v>
      </c>
      <c r="CE14" s="89">
        <v>100</v>
      </c>
      <c r="CF14" s="345">
        <v>0</v>
      </c>
      <c r="CG14" s="91">
        <v>100</v>
      </c>
      <c r="CH14" s="350">
        <v>0</v>
      </c>
      <c r="CI14" s="92">
        <v>100</v>
      </c>
      <c r="CJ14" s="351">
        <v>0</v>
      </c>
      <c r="CK14" s="94">
        <v>100</v>
      </c>
      <c r="CL14" s="352">
        <v>0</v>
      </c>
      <c r="CM14" s="95">
        <v>100</v>
      </c>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row>
    <row r="15" spans="2:131" ht="12.75">
      <c r="B15" s="210" t="s">
        <v>40</v>
      </c>
      <c r="C15" s="215">
        <v>0</v>
      </c>
      <c r="D15" s="216">
        <v>0</v>
      </c>
      <c r="E15" s="211" t="s">
        <v>41</v>
      </c>
      <c r="F15" s="212">
        <v>0</v>
      </c>
      <c r="G15" s="213">
        <v>0</v>
      </c>
      <c r="H15" s="215">
        <v>0</v>
      </c>
      <c r="I15" s="216">
        <v>0</v>
      </c>
      <c r="J15" s="219">
        <v>0</v>
      </c>
      <c r="K15" s="220">
        <v>0</v>
      </c>
      <c r="L15" s="338">
        <v>0</v>
      </c>
      <c r="M15" s="338">
        <v>0</v>
      </c>
      <c r="N15" s="340">
        <v>0</v>
      </c>
      <c r="O15" s="340">
        <v>100</v>
      </c>
      <c r="P15" s="341">
        <v>0</v>
      </c>
      <c r="Q15" s="341">
        <v>100</v>
      </c>
      <c r="R15" s="342">
        <v>0</v>
      </c>
      <c r="S15" s="342">
        <v>100</v>
      </c>
      <c r="T15" s="353">
        <v>0</v>
      </c>
      <c r="U15" s="353">
        <v>100</v>
      </c>
      <c r="V15" s="345">
        <v>0</v>
      </c>
      <c r="W15" s="345">
        <v>100</v>
      </c>
      <c r="X15" s="350">
        <v>0</v>
      </c>
      <c r="Y15" s="350">
        <v>100</v>
      </c>
      <c r="Z15" s="347">
        <v>0</v>
      </c>
      <c r="AA15" s="347">
        <v>100</v>
      </c>
      <c r="AB15" s="354">
        <v>0</v>
      </c>
      <c r="AC15" s="354">
        <v>100</v>
      </c>
      <c r="AD15" s="355">
        <v>0</v>
      </c>
      <c r="AE15" s="355">
        <v>100</v>
      </c>
      <c r="AF15" s="356">
        <v>0</v>
      </c>
      <c r="AG15" s="356">
        <v>100</v>
      </c>
      <c r="AH15" s="357">
        <v>0</v>
      </c>
      <c r="AI15" s="357">
        <v>100</v>
      </c>
      <c r="AJ15" s="358">
        <v>0</v>
      </c>
      <c r="AK15" s="358">
        <v>100</v>
      </c>
      <c r="AL15" s="342">
        <v>0</v>
      </c>
      <c r="AM15" s="342">
        <v>100</v>
      </c>
      <c r="AN15" s="338">
        <v>0</v>
      </c>
      <c r="AO15" s="338">
        <v>100</v>
      </c>
      <c r="AP15" s="346">
        <v>0</v>
      </c>
      <c r="AQ15" s="346">
        <v>100</v>
      </c>
      <c r="AR15" s="350">
        <v>0</v>
      </c>
      <c r="AS15" s="350">
        <v>100</v>
      </c>
      <c r="AT15" s="341">
        <v>0</v>
      </c>
      <c r="AU15" s="341">
        <v>100</v>
      </c>
      <c r="AV15" s="355">
        <v>0</v>
      </c>
      <c r="AW15" s="355">
        <v>100</v>
      </c>
      <c r="AX15" s="359">
        <v>0</v>
      </c>
      <c r="AY15" s="359">
        <v>100</v>
      </c>
      <c r="AZ15" s="360">
        <v>0</v>
      </c>
      <c r="BA15" s="360">
        <v>100</v>
      </c>
      <c r="BB15" s="361">
        <v>0</v>
      </c>
      <c r="BC15" s="361">
        <v>100</v>
      </c>
      <c r="BD15" s="338">
        <v>0</v>
      </c>
      <c r="BE15" s="339">
        <v>0</v>
      </c>
      <c r="BF15" s="340">
        <v>0</v>
      </c>
      <c r="BG15" s="321">
        <v>0</v>
      </c>
      <c r="BH15" s="341">
        <v>0</v>
      </c>
      <c r="BI15" s="322">
        <v>0</v>
      </c>
      <c r="BJ15" s="342">
        <v>0</v>
      </c>
      <c r="BK15" s="323">
        <v>0</v>
      </c>
      <c r="BL15" s="343">
        <v>0</v>
      </c>
      <c r="BM15" s="344">
        <v>0</v>
      </c>
      <c r="BN15" s="345">
        <v>0</v>
      </c>
      <c r="BO15" s="325">
        <v>0</v>
      </c>
      <c r="BP15" s="346">
        <v>0</v>
      </c>
      <c r="BQ15" s="334">
        <v>0</v>
      </c>
      <c r="BR15" s="347">
        <v>0</v>
      </c>
      <c r="BS15" s="327">
        <v>0</v>
      </c>
      <c r="BT15" s="95">
        <v>0</v>
      </c>
      <c r="BU15" s="95">
        <v>0</v>
      </c>
      <c r="BV15" s="215">
        <v>0</v>
      </c>
      <c r="BW15" s="216">
        <v>0</v>
      </c>
      <c r="BX15" s="343">
        <v>0</v>
      </c>
      <c r="BY15" s="344">
        <v>0</v>
      </c>
      <c r="BZ15" s="348">
        <v>0</v>
      </c>
      <c r="CA15" s="341">
        <v>0</v>
      </c>
      <c r="CB15" s="342">
        <v>0</v>
      </c>
      <c r="CC15" s="323">
        <v>0</v>
      </c>
      <c r="CD15" s="343">
        <v>0</v>
      </c>
      <c r="CE15" s="89">
        <v>0</v>
      </c>
      <c r="CF15" s="345">
        <v>0</v>
      </c>
      <c r="CG15" s="91">
        <v>0</v>
      </c>
      <c r="CH15" s="350">
        <v>0</v>
      </c>
      <c r="CI15" s="92">
        <v>0</v>
      </c>
      <c r="CJ15" s="351">
        <v>0</v>
      </c>
      <c r="CK15" s="94">
        <v>0</v>
      </c>
      <c r="CL15" s="352">
        <v>0</v>
      </c>
      <c r="CM15" s="95">
        <v>0</v>
      </c>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row>
    <row r="16" spans="2:131" ht="12.75">
      <c r="B16" s="210" t="s">
        <v>146</v>
      </c>
      <c r="C16" s="215">
        <v>0.3</v>
      </c>
      <c r="D16" s="216">
        <v>100</v>
      </c>
      <c r="E16" s="211" t="s">
        <v>28</v>
      </c>
      <c r="F16" s="212">
        <v>0.3</v>
      </c>
      <c r="G16" s="213">
        <v>100</v>
      </c>
      <c r="H16" s="215">
        <v>0.3</v>
      </c>
      <c r="I16" s="216">
        <v>100</v>
      </c>
      <c r="J16" s="219">
        <v>0.3</v>
      </c>
      <c r="K16" s="220">
        <v>100</v>
      </c>
      <c r="L16" s="338">
        <v>0.25</v>
      </c>
      <c r="M16" s="338">
        <v>100</v>
      </c>
      <c r="N16" s="340">
        <v>0.25</v>
      </c>
      <c r="O16" s="340">
        <v>100</v>
      </c>
      <c r="P16" s="341">
        <v>0.25</v>
      </c>
      <c r="Q16" s="341">
        <v>100</v>
      </c>
      <c r="R16" s="342">
        <v>0.25</v>
      </c>
      <c r="S16" s="342">
        <v>100</v>
      </c>
      <c r="T16" s="353">
        <v>0.19</v>
      </c>
      <c r="U16" s="353">
        <v>100</v>
      </c>
      <c r="V16" s="345">
        <v>0.15</v>
      </c>
      <c r="W16" s="345">
        <v>100</v>
      </c>
      <c r="X16" s="350">
        <v>0.13</v>
      </c>
      <c r="Y16" s="350">
        <v>100</v>
      </c>
      <c r="Z16" s="347">
        <v>0.7</v>
      </c>
      <c r="AA16" s="347">
        <v>100</v>
      </c>
      <c r="AB16" s="354">
        <v>0.6</v>
      </c>
      <c r="AC16" s="354">
        <v>100</v>
      </c>
      <c r="AD16" s="355">
        <v>0.5</v>
      </c>
      <c r="AE16" s="355">
        <v>100</v>
      </c>
      <c r="AF16" s="356">
        <v>0.5</v>
      </c>
      <c r="AG16" s="356">
        <v>100</v>
      </c>
      <c r="AH16" s="357">
        <v>0.4</v>
      </c>
      <c r="AI16" s="357">
        <v>100</v>
      </c>
      <c r="AJ16" s="358">
        <v>0.4</v>
      </c>
      <c r="AK16" s="358">
        <v>100</v>
      </c>
      <c r="AL16" s="342">
        <v>0.4</v>
      </c>
      <c r="AM16" s="342">
        <v>100</v>
      </c>
      <c r="AN16" s="338">
        <v>0.4</v>
      </c>
      <c r="AO16" s="338">
        <v>100</v>
      </c>
      <c r="AP16" s="346">
        <v>0.4</v>
      </c>
      <c r="AQ16" s="346">
        <v>100</v>
      </c>
      <c r="AR16" s="350">
        <v>0.6</v>
      </c>
      <c r="AS16" s="350">
        <v>100</v>
      </c>
      <c r="AT16" s="341">
        <v>0.4</v>
      </c>
      <c r="AU16" s="341">
        <v>100</v>
      </c>
      <c r="AV16" s="355">
        <v>0.4</v>
      </c>
      <c r="AW16" s="355">
        <v>100</v>
      </c>
      <c r="AX16" s="359">
        <v>0</v>
      </c>
      <c r="AY16" s="359">
        <v>100</v>
      </c>
      <c r="AZ16" s="360">
        <v>0</v>
      </c>
      <c r="BA16" s="360">
        <v>100</v>
      </c>
      <c r="BB16" s="361">
        <v>0</v>
      </c>
      <c r="BC16" s="361">
        <v>100</v>
      </c>
      <c r="BD16" s="338">
        <v>0.3</v>
      </c>
      <c r="BE16" s="339">
        <v>100</v>
      </c>
      <c r="BF16" s="340">
        <v>0.28</v>
      </c>
      <c r="BG16" s="321">
        <v>100</v>
      </c>
      <c r="BH16" s="341">
        <v>0.26</v>
      </c>
      <c r="BI16" s="322">
        <v>100</v>
      </c>
      <c r="BJ16" s="342">
        <v>0.23</v>
      </c>
      <c r="BK16" s="323">
        <v>100</v>
      </c>
      <c r="BL16" s="343">
        <v>0.19</v>
      </c>
      <c r="BM16" s="344">
        <v>100</v>
      </c>
      <c r="BN16" s="345">
        <v>0.17</v>
      </c>
      <c r="BO16" s="325">
        <v>100</v>
      </c>
      <c r="BP16" s="346">
        <v>0.28</v>
      </c>
      <c r="BQ16" s="334">
        <v>100</v>
      </c>
      <c r="BR16" s="347">
        <v>0.26</v>
      </c>
      <c r="BS16" s="327">
        <v>100</v>
      </c>
      <c r="BT16" s="95">
        <v>0</v>
      </c>
      <c r="BU16" s="95">
        <v>100</v>
      </c>
      <c r="BV16" s="215">
        <v>0.2</v>
      </c>
      <c r="BW16" s="216">
        <v>100</v>
      </c>
      <c r="BX16" s="343">
        <v>0.2</v>
      </c>
      <c r="BY16" s="344">
        <v>100</v>
      </c>
      <c r="BZ16" s="348">
        <v>0.3</v>
      </c>
      <c r="CA16" s="341">
        <v>100</v>
      </c>
      <c r="CB16" s="342">
        <v>0.3</v>
      </c>
      <c r="CC16" s="323">
        <v>100</v>
      </c>
      <c r="CD16" s="343">
        <v>0.3</v>
      </c>
      <c r="CE16" s="89">
        <v>100</v>
      </c>
      <c r="CF16" s="345">
        <v>0.3</v>
      </c>
      <c r="CG16" s="91">
        <v>100</v>
      </c>
      <c r="CH16" s="350">
        <v>0.3</v>
      </c>
      <c r="CI16" s="92">
        <v>100</v>
      </c>
      <c r="CJ16" s="351">
        <v>0.3</v>
      </c>
      <c r="CK16" s="94">
        <v>100</v>
      </c>
      <c r="CL16" s="352">
        <v>0.3</v>
      </c>
      <c r="CM16" s="95">
        <v>100</v>
      </c>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row>
    <row r="17" spans="2:131" ht="12.75">
      <c r="B17" s="210" t="s">
        <v>147</v>
      </c>
      <c r="C17" s="215">
        <v>0.15</v>
      </c>
      <c r="D17" s="216">
        <v>100</v>
      </c>
      <c r="E17" s="211" t="s">
        <v>28</v>
      </c>
      <c r="F17" s="212">
        <v>0.2</v>
      </c>
      <c r="G17" s="213">
        <v>100</v>
      </c>
      <c r="H17" s="215">
        <v>0.15</v>
      </c>
      <c r="I17" s="216">
        <v>100</v>
      </c>
      <c r="J17" s="219">
        <v>0.12</v>
      </c>
      <c r="K17" s="220">
        <v>100</v>
      </c>
      <c r="L17" s="338">
        <v>0.15</v>
      </c>
      <c r="M17" s="338">
        <v>100</v>
      </c>
      <c r="N17" s="340">
        <v>0.12</v>
      </c>
      <c r="O17" s="340">
        <v>100</v>
      </c>
      <c r="P17" s="341">
        <v>0.12</v>
      </c>
      <c r="Q17" s="341">
        <v>100</v>
      </c>
      <c r="R17" s="342">
        <v>0.15</v>
      </c>
      <c r="S17" s="342">
        <v>100</v>
      </c>
      <c r="T17" s="353">
        <v>0.16</v>
      </c>
      <c r="U17" s="353">
        <v>100</v>
      </c>
      <c r="V17" s="345">
        <v>0.13</v>
      </c>
      <c r="W17" s="345">
        <v>100</v>
      </c>
      <c r="X17" s="350">
        <v>0.11</v>
      </c>
      <c r="Y17" s="350">
        <v>100</v>
      </c>
      <c r="Z17" s="347">
        <v>0.15</v>
      </c>
      <c r="AA17" s="347">
        <v>100</v>
      </c>
      <c r="AB17" s="354">
        <v>0.14</v>
      </c>
      <c r="AC17" s="354">
        <v>100</v>
      </c>
      <c r="AD17" s="355">
        <v>0.14</v>
      </c>
      <c r="AE17" s="355">
        <v>100</v>
      </c>
      <c r="AF17" s="356">
        <v>0.12</v>
      </c>
      <c r="AG17" s="356">
        <v>100</v>
      </c>
      <c r="AH17" s="357">
        <v>0.12</v>
      </c>
      <c r="AI17" s="357">
        <v>100</v>
      </c>
      <c r="AJ17" s="358">
        <v>0.12</v>
      </c>
      <c r="AK17" s="358">
        <v>100</v>
      </c>
      <c r="AL17" s="342">
        <v>0.12</v>
      </c>
      <c r="AM17" s="342">
        <v>100</v>
      </c>
      <c r="AN17" s="338">
        <v>0.12</v>
      </c>
      <c r="AO17" s="338">
        <v>100</v>
      </c>
      <c r="AP17" s="346">
        <v>0.12</v>
      </c>
      <c r="AQ17" s="346">
        <v>100</v>
      </c>
      <c r="AR17" s="350">
        <v>0.12</v>
      </c>
      <c r="AS17" s="350">
        <v>100</v>
      </c>
      <c r="AT17" s="341">
        <v>0.14</v>
      </c>
      <c r="AU17" s="341">
        <v>100</v>
      </c>
      <c r="AV17" s="355">
        <v>0.14</v>
      </c>
      <c r="AW17" s="355">
        <v>100</v>
      </c>
      <c r="AX17" s="359">
        <v>0.12</v>
      </c>
      <c r="AY17" s="359">
        <v>100</v>
      </c>
      <c r="AZ17" s="360">
        <v>0.12</v>
      </c>
      <c r="BA17" s="360">
        <v>100</v>
      </c>
      <c r="BB17" s="361">
        <v>0.12</v>
      </c>
      <c r="BC17" s="361">
        <v>100</v>
      </c>
      <c r="BD17" s="338">
        <v>0.25</v>
      </c>
      <c r="BE17" s="339">
        <v>100</v>
      </c>
      <c r="BF17" s="340">
        <v>0.2</v>
      </c>
      <c r="BG17" s="321">
        <v>100</v>
      </c>
      <c r="BH17" s="341">
        <v>0.15</v>
      </c>
      <c r="BI17" s="322">
        <v>100</v>
      </c>
      <c r="BJ17" s="342">
        <v>0.08</v>
      </c>
      <c r="BK17" s="323">
        <v>100</v>
      </c>
      <c r="BL17" s="343">
        <v>0.08</v>
      </c>
      <c r="BM17" s="344">
        <v>100</v>
      </c>
      <c r="BN17" s="345">
        <v>0.08</v>
      </c>
      <c r="BO17" s="325">
        <v>100</v>
      </c>
      <c r="BP17" s="346">
        <v>0.2</v>
      </c>
      <c r="BQ17" s="334">
        <v>100</v>
      </c>
      <c r="BR17" s="347">
        <v>0.15</v>
      </c>
      <c r="BS17" s="327">
        <v>100</v>
      </c>
      <c r="BT17" s="95">
        <v>0</v>
      </c>
      <c r="BU17" s="95">
        <v>100</v>
      </c>
      <c r="BV17" s="215">
        <v>0.12</v>
      </c>
      <c r="BW17" s="216">
        <v>100</v>
      </c>
      <c r="BX17" s="343">
        <v>0.16</v>
      </c>
      <c r="BY17" s="344">
        <v>100</v>
      </c>
      <c r="BZ17" s="348">
        <v>0.12</v>
      </c>
      <c r="CA17" s="341">
        <v>100</v>
      </c>
      <c r="CB17" s="342">
        <v>0.12</v>
      </c>
      <c r="CC17" s="323">
        <v>100</v>
      </c>
      <c r="CD17" s="343">
        <v>0.15</v>
      </c>
      <c r="CE17" s="89">
        <v>100</v>
      </c>
      <c r="CF17" s="345">
        <v>0.15</v>
      </c>
      <c r="CG17" s="91">
        <v>100</v>
      </c>
      <c r="CH17" s="350">
        <v>0.15</v>
      </c>
      <c r="CI17" s="92">
        <v>100</v>
      </c>
      <c r="CJ17" s="351">
        <v>0.12</v>
      </c>
      <c r="CK17" s="94">
        <v>100</v>
      </c>
      <c r="CL17" s="352">
        <v>0.12</v>
      </c>
      <c r="CM17" s="95">
        <v>100</v>
      </c>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row>
    <row r="18" spans="2:131" ht="12.75">
      <c r="B18" s="210" t="s">
        <v>148</v>
      </c>
      <c r="C18" s="215">
        <v>60</v>
      </c>
      <c r="D18" s="216">
        <v>100</v>
      </c>
      <c r="E18" s="211" t="s">
        <v>33</v>
      </c>
      <c r="F18" s="212">
        <v>60</v>
      </c>
      <c r="G18" s="213">
        <v>100</v>
      </c>
      <c r="H18" s="215">
        <v>60</v>
      </c>
      <c r="I18" s="216">
        <v>100</v>
      </c>
      <c r="J18" s="219">
        <v>60</v>
      </c>
      <c r="K18" s="220">
        <v>100</v>
      </c>
      <c r="L18" s="338">
        <v>60</v>
      </c>
      <c r="M18" s="338">
        <v>100</v>
      </c>
      <c r="N18" s="340">
        <v>30</v>
      </c>
      <c r="O18" s="340">
        <v>100</v>
      </c>
      <c r="P18" s="341">
        <v>30</v>
      </c>
      <c r="Q18" s="341">
        <v>100</v>
      </c>
      <c r="R18" s="342">
        <v>30</v>
      </c>
      <c r="S18" s="342">
        <v>100</v>
      </c>
      <c r="T18" s="353">
        <v>25</v>
      </c>
      <c r="U18" s="353">
        <v>100</v>
      </c>
      <c r="V18" s="345">
        <v>20</v>
      </c>
      <c r="W18" s="345">
        <v>100</v>
      </c>
      <c r="X18" s="350">
        <v>17</v>
      </c>
      <c r="Y18" s="350">
        <v>100</v>
      </c>
      <c r="Z18" s="347">
        <v>60</v>
      </c>
      <c r="AA18" s="347">
        <v>100</v>
      </c>
      <c r="AB18" s="354">
        <v>60</v>
      </c>
      <c r="AC18" s="354">
        <v>100</v>
      </c>
      <c r="AD18" s="355">
        <v>60</v>
      </c>
      <c r="AE18" s="355">
        <v>100</v>
      </c>
      <c r="AF18" s="356">
        <v>60</v>
      </c>
      <c r="AG18" s="356">
        <v>100</v>
      </c>
      <c r="AH18" s="357">
        <v>60</v>
      </c>
      <c r="AI18" s="357">
        <v>100</v>
      </c>
      <c r="AJ18" s="358">
        <v>60</v>
      </c>
      <c r="AK18" s="358">
        <v>100</v>
      </c>
      <c r="AL18" s="342">
        <v>60</v>
      </c>
      <c r="AM18" s="342">
        <v>100</v>
      </c>
      <c r="AN18" s="338">
        <v>60</v>
      </c>
      <c r="AO18" s="338">
        <v>100</v>
      </c>
      <c r="AP18" s="346">
        <v>60</v>
      </c>
      <c r="AQ18" s="346">
        <v>100</v>
      </c>
      <c r="AR18" s="350">
        <v>60</v>
      </c>
      <c r="AS18" s="350">
        <v>100</v>
      </c>
      <c r="AT18" s="341">
        <v>60</v>
      </c>
      <c r="AU18" s="341">
        <v>100</v>
      </c>
      <c r="AV18" s="355">
        <v>60</v>
      </c>
      <c r="AW18" s="355">
        <v>100</v>
      </c>
      <c r="AX18" s="359">
        <v>50</v>
      </c>
      <c r="AY18" s="359">
        <v>100</v>
      </c>
      <c r="AZ18" s="360">
        <v>0</v>
      </c>
      <c r="BA18" s="360">
        <v>100</v>
      </c>
      <c r="BB18" s="361">
        <v>0</v>
      </c>
      <c r="BC18" s="361">
        <v>100</v>
      </c>
      <c r="BD18" s="338">
        <v>4</v>
      </c>
      <c r="BE18" s="339">
        <v>100</v>
      </c>
      <c r="BF18" s="340">
        <v>4</v>
      </c>
      <c r="BG18" s="321">
        <v>1000</v>
      </c>
      <c r="BH18" s="341">
        <v>3</v>
      </c>
      <c r="BI18" s="322">
        <v>1000</v>
      </c>
      <c r="BJ18" s="342">
        <v>2</v>
      </c>
      <c r="BK18" s="323">
        <v>1000</v>
      </c>
      <c r="BL18" s="343">
        <v>2</v>
      </c>
      <c r="BM18" s="344">
        <v>100</v>
      </c>
      <c r="BN18" s="345">
        <v>2</v>
      </c>
      <c r="BO18" s="325">
        <v>100</v>
      </c>
      <c r="BP18" s="346">
        <v>4</v>
      </c>
      <c r="BQ18" s="334">
        <v>100</v>
      </c>
      <c r="BR18" s="347">
        <v>3</v>
      </c>
      <c r="BS18" s="327">
        <v>100</v>
      </c>
      <c r="BT18" s="95">
        <v>3</v>
      </c>
      <c r="BU18" s="95">
        <v>100</v>
      </c>
      <c r="BV18" s="215">
        <v>20</v>
      </c>
      <c r="BW18" s="216">
        <v>100</v>
      </c>
      <c r="BX18" s="343">
        <v>20</v>
      </c>
      <c r="BY18" s="344">
        <v>100</v>
      </c>
      <c r="BZ18" s="348">
        <v>55</v>
      </c>
      <c r="CA18" s="341">
        <v>100</v>
      </c>
      <c r="CB18" s="342">
        <v>50</v>
      </c>
      <c r="CC18" s="323">
        <v>100</v>
      </c>
      <c r="CD18" s="343">
        <v>60</v>
      </c>
      <c r="CE18" s="89">
        <v>100</v>
      </c>
      <c r="CF18" s="345">
        <v>50</v>
      </c>
      <c r="CG18" s="91">
        <v>100</v>
      </c>
      <c r="CH18" s="350">
        <v>40</v>
      </c>
      <c r="CI18" s="92">
        <v>100</v>
      </c>
      <c r="CJ18" s="351">
        <v>50</v>
      </c>
      <c r="CK18" s="94">
        <v>100</v>
      </c>
      <c r="CL18" s="352">
        <v>40</v>
      </c>
      <c r="CM18" s="95">
        <v>100</v>
      </c>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row>
    <row r="19" spans="2:131" ht="12.75">
      <c r="B19" s="210" t="s">
        <v>149</v>
      </c>
      <c r="C19" s="215">
        <v>0.15</v>
      </c>
      <c r="D19" s="216">
        <v>100</v>
      </c>
      <c r="E19" s="211" t="s">
        <v>28</v>
      </c>
      <c r="F19" s="212">
        <v>0.2</v>
      </c>
      <c r="G19" s="213">
        <v>100</v>
      </c>
      <c r="H19" s="215">
        <v>0.15</v>
      </c>
      <c r="I19" s="216">
        <v>100</v>
      </c>
      <c r="J19" s="219">
        <v>0.12</v>
      </c>
      <c r="K19" s="220">
        <v>100</v>
      </c>
      <c r="L19" s="338">
        <v>0.15</v>
      </c>
      <c r="M19" s="338">
        <v>100</v>
      </c>
      <c r="N19" s="340">
        <v>0.15</v>
      </c>
      <c r="O19" s="340">
        <v>100</v>
      </c>
      <c r="P19" s="341">
        <v>0.15</v>
      </c>
      <c r="Q19" s="341">
        <v>100</v>
      </c>
      <c r="R19" s="342">
        <v>0.15</v>
      </c>
      <c r="S19" s="342">
        <v>100</v>
      </c>
      <c r="T19" s="353">
        <v>0.19</v>
      </c>
      <c r="U19" s="353">
        <v>100</v>
      </c>
      <c r="V19" s="345">
        <v>0.15</v>
      </c>
      <c r="W19" s="345">
        <v>100</v>
      </c>
      <c r="X19" s="350">
        <v>0.13</v>
      </c>
      <c r="Y19" s="350">
        <v>100</v>
      </c>
      <c r="Z19" s="347">
        <v>0.17</v>
      </c>
      <c r="AA19" s="347">
        <v>100</v>
      </c>
      <c r="AB19" s="354">
        <v>0.15</v>
      </c>
      <c r="AC19" s="354">
        <v>100</v>
      </c>
      <c r="AD19" s="355">
        <v>0.12</v>
      </c>
      <c r="AE19" s="355">
        <v>100</v>
      </c>
      <c r="AF19" s="356">
        <v>0.12</v>
      </c>
      <c r="AG19" s="356">
        <v>100</v>
      </c>
      <c r="AH19" s="357">
        <v>0.12</v>
      </c>
      <c r="AI19" s="357">
        <v>100</v>
      </c>
      <c r="AJ19" s="358">
        <v>0.12</v>
      </c>
      <c r="AK19" s="358">
        <v>100</v>
      </c>
      <c r="AL19" s="342">
        <v>0.12</v>
      </c>
      <c r="AM19" s="342">
        <v>100</v>
      </c>
      <c r="AN19" s="338">
        <v>0.12</v>
      </c>
      <c r="AO19" s="338">
        <v>100</v>
      </c>
      <c r="AP19" s="346">
        <v>0.12</v>
      </c>
      <c r="AQ19" s="346">
        <v>100</v>
      </c>
      <c r="AR19" s="350">
        <v>0.12</v>
      </c>
      <c r="AS19" s="350">
        <v>100</v>
      </c>
      <c r="AT19" s="341">
        <v>0.15</v>
      </c>
      <c r="AU19" s="341">
        <v>100</v>
      </c>
      <c r="AV19" s="355">
        <v>0.15</v>
      </c>
      <c r="AW19" s="355">
        <v>100</v>
      </c>
      <c r="AX19" s="359">
        <v>0.15</v>
      </c>
      <c r="AY19" s="359">
        <v>100</v>
      </c>
      <c r="AZ19" s="360">
        <v>0.15</v>
      </c>
      <c r="BA19" s="360">
        <v>100</v>
      </c>
      <c r="BB19" s="361">
        <v>0.15</v>
      </c>
      <c r="BC19" s="361">
        <v>100</v>
      </c>
      <c r="BD19" s="338">
        <v>0.25</v>
      </c>
      <c r="BE19" s="339">
        <v>100</v>
      </c>
      <c r="BF19" s="340">
        <v>0.2</v>
      </c>
      <c r="BG19" s="321">
        <v>100</v>
      </c>
      <c r="BH19" s="341">
        <v>0.15</v>
      </c>
      <c r="BI19" s="322">
        <v>100</v>
      </c>
      <c r="BJ19" s="342">
        <v>0.1</v>
      </c>
      <c r="BK19" s="323">
        <v>100</v>
      </c>
      <c r="BL19" s="343">
        <v>0.1</v>
      </c>
      <c r="BM19" s="344">
        <v>100</v>
      </c>
      <c r="BN19" s="345">
        <v>0.1</v>
      </c>
      <c r="BO19" s="325">
        <v>100</v>
      </c>
      <c r="BP19" s="346">
        <v>0.2</v>
      </c>
      <c r="BQ19" s="334">
        <v>100</v>
      </c>
      <c r="BR19" s="347">
        <v>0.15</v>
      </c>
      <c r="BS19" s="327">
        <v>100</v>
      </c>
      <c r="BT19" s="95">
        <v>0</v>
      </c>
      <c r="BU19" s="95">
        <v>100</v>
      </c>
      <c r="BV19" s="215">
        <v>0.15</v>
      </c>
      <c r="BW19" s="216">
        <v>100</v>
      </c>
      <c r="BX19" s="343">
        <v>0.2</v>
      </c>
      <c r="BY19" s="344">
        <v>100</v>
      </c>
      <c r="BZ19" s="348">
        <v>0.14</v>
      </c>
      <c r="CA19" s="341">
        <v>100</v>
      </c>
      <c r="CB19" s="342">
        <v>0.14</v>
      </c>
      <c r="CC19" s="323">
        <v>100</v>
      </c>
      <c r="CD19" s="343">
        <v>0.15</v>
      </c>
      <c r="CE19" s="89">
        <v>100</v>
      </c>
      <c r="CF19" s="345">
        <v>0.15</v>
      </c>
      <c r="CG19" s="91">
        <v>100</v>
      </c>
      <c r="CH19" s="350">
        <v>0.15</v>
      </c>
      <c r="CI19" s="92">
        <v>100</v>
      </c>
      <c r="CJ19" s="351">
        <v>0.13</v>
      </c>
      <c r="CK19" s="94">
        <v>100</v>
      </c>
      <c r="CL19" s="352">
        <v>0.13</v>
      </c>
      <c r="CM19" s="95">
        <v>100</v>
      </c>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row>
    <row r="20" spans="2:131" ht="12.75">
      <c r="B20" s="210" t="s">
        <v>30</v>
      </c>
      <c r="C20" s="215">
        <v>40</v>
      </c>
      <c r="D20" s="216">
        <v>100</v>
      </c>
      <c r="E20" s="211" t="str">
        <f>$E$18</f>
        <v>mg/kg</v>
      </c>
      <c r="F20" s="212">
        <v>40</v>
      </c>
      <c r="G20" s="213">
        <v>100</v>
      </c>
      <c r="H20" s="215">
        <v>40</v>
      </c>
      <c r="I20" s="216">
        <v>100</v>
      </c>
      <c r="J20" s="219">
        <v>40</v>
      </c>
      <c r="K20" s="220">
        <v>100</v>
      </c>
      <c r="L20" s="338">
        <v>40</v>
      </c>
      <c r="M20" s="338">
        <v>100</v>
      </c>
      <c r="N20" s="340">
        <v>0.35</v>
      </c>
      <c r="O20" s="340">
        <v>100</v>
      </c>
      <c r="P20" s="341">
        <v>35</v>
      </c>
      <c r="Q20" s="341">
        <v>100</v>
      </c>
      <c r="R20" s="342">
        <v>35</v>
      </c>
      <c r="S20" s="342">
        <v>100</v>
      </c>
      <c r="T20" s="353">
        <v>44</v>
      </c>
      <c r="U20" s="353">
        <v>100</v>
      </c>
      <c r="V20" s="345">
        <v>35</v>
      </c>
      <c r="W20" s="345">
        <v>100</v>
      </c>
      <c r="X20" s="350">
        <v>29</v>
      </c>
      <c r="Y20" s="350">
        <v>100</v>
      </c>
      <c r="Z20" s="347">
        <v>70</v>
      </c>
      <c r="AA20" s="347">
        <v>100</v>
      </c>
      <c r="AB20" s="354">
        <v>65</v>
      </c>
      <c r="AC20" s="354">
        <v>100</v>
      </c>
      <c r="AD20" s="355">
        <v>50</v>
      </c>
      <c r="AE20" s="355">
        <v>100</v>
      </c>
      <c r="AF20" s="356">
        <v>40</v>
      </c>
      <c r="AG20" s="356">
        <v>100</v>
      </c>
      <c r="AH20" s="357">
        <v>40</v>
      </c>
      <c r="AI20" s="357">
        <v>100</v>
      </c>
      <c r="AJ20" s="358">
        <v>40</v>
      </c>
      <c r="AK20" s="358">
        <v>100</v>
      </c>
      <c r="AL20" s="342">
        <v>40</v>
      </c>
      <c r="AM20" s="342">
        <v>100</v>
      </c>
      <c r="AN20" s="338">
        <v>40</v>
      </c>
      <c r="AO20" s="338">
        <v>100</v>
      </c>
      <c r="AP20" s="346">
        <v>40</v>
      </c>
      <c r="AQ20" s="346">
        <v>100</v>
      </c>
      <c r="AR20" s="350">
        <v>65</v>
      </c>
      <c r="AS20" s="350">
        <v>100</v>
      </c>
      <c r="AT20" s="341">
        <v>25</v>
      </c>
      <c r="AU20" s="341">
        <v>100</v>
      </c>
      <c r="AV20" s="355">
        <v>50</v>
      </c>
      <c r="AW20" s="355">
        <v>100</v>
      </c>
      <c r="AX20" s="359">
        <v>60</v>
      </c>
      <c r="AY20" s="359">
        <v>100</v>
      </c>
      <c r="AZ20" s="360">
        <v>0</v>
      </c>
      <c r="BA20" s="360">
        <v>100</v>
      </c>
      <c r="BB20" s="361">
        <v>0</v>
      </c>
      <c r="BC20" s="361">
        <v>100</v>
      </c>
      <c r="BD20" s="338">
        <v>100</v>
      </c>
      <c r="BE20" s="339">
        <v>100</v>
      </c>
      <c r="BF20" s="340">
        <v>100</v>
      </c>
      <c r="BG20" s="321">
        <v>1000</v>
      </c>
      <c r="BH20" s="341">
        <v>80</v>
      </c>
      <c r="BI20" s="322">
        <v>1000</v>
      </c>
      <c r="BJ20" s="342">
        <v>60</v>
      </c>
      <c r="BK20" s="323">
        <v>1000</v>
      </c>
      <c r="BL20" s="343">
        <v>50</v>
      </c>
      <c r="BM20" s="344">
        <v>100</v>
      </c>
      <c r="BN20" s="345">
        <v>50</v>
      </c>
      <c r="BO20" s="325">
        <v>100</v>
      </c>
      <c r="BP20" s="346">
        <v>100</v>
      </c>
      <c r="BQ20" s="334">
        <v>100</v>
      </c>
      <c r="BR20" s="347">
        <v>80</v>
      </c>
      <c r="BS20" s="327">
        <v>100</v>
      </c>
      <c r="BT20" s="95">
        <v>0</v>
      </c>
      <c r="BU20" s="95">
        <v>100</v>
      </c>
      <c r="BV20" s="215">
        <v>50</v>
      </c>
      <c r="BW20" s="216">
        <v>100</v>
      </c>
      <c r="BX20" s="343">
        <v>50</v>
      </c>
      <c r="BY20" s="344">
        <v>100</v>
      </c>
      <c r="BZ20" s="348">
        <v>36</v>
      </c>
      <c r="CA20" s="341">
        <v>100</v>
      </c>
      <c r="CB20" s="342">
        <v>33</v>
      </c>
      <c r="CC20" s="323">
        <v>100</v>
      </c>
      <c r="CD20" s="343">
        <v>40</v>
      </c>
      <c r="CE20" s="89">
        <v>100</v>
      </c>
      <c r="CF20" s="345">
        <v>35</v>
      </c>
      <c r="CG20" s="91">
        <v>100</v>
      </c>
      <c r="CH20" s="350">
        <v>30</v>
      </c>
      <c r="CI20" s="92">
        <v>100</v>
      </c>
      <c r="CJ20" s="351">
        <v>30</v>
      </c>
      <c r="CK20" s="94">
        <v>100</v>
      </c>
      <c r="CL20" s="352">
        <v>25</v>
      </c>
      <c r="CM20" s="95">
        <v>100</v>
      </c>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row>
    <row r="21" spans="2:131" ht="12.75">
      <c r="B21" s="210" t="s">
        <v>69</v>
      </c>
      <c r="C21" s="215">
        <v>1</v>
      </c>
      <c r="D21" s="216">
        <v>100</v>
      </c>
      <c r="E21" s="211" t="s">
        <v>32</v>
      </c>
      <c r="F21" s="212">
        <v>1.3</v>
      </c>
      <c r="G21" s="213">
        <v>100</v>
      </c>
      <c r="H21" s="215">
        <v>1</v>
      </c>
      <c r="I21" s="216">
        <v>100</v>
      </c>
      <c r="J21" s="219">
        <v>0.75</v>
      </c>
      <c r="K21" s="220">
        <v>100</v>
      </c>
      <c r="L21" s="338">
        <v>1.3</v>
      </c>
      <c r="M21" s="338">
        <v>100</v>
      </c>
      <c r="N21" s="340">
        <v>0.9</v>
      </c>
      <c r="O21" s="340">
        <v>100</v>
      </c>
      <c r="P21" s="341">
        <v>0.5</v>
      </c>
      <c r="Q21" s="341">
        <v>100</v>
      </c>
      <c r="R21" s="342">
        <v>0.5</v>
      </c>
      <c r="S21" s="342">
        <v>100</v>
      </c>
      <c r="T21" s="353">
        <v>1.31</v>
      </c>
      <c r="U21" s="353">
        <v>100</v>
      </c>
      <c r="V21" s="345">
        <v>1.05</v>
      </c>
      <c r="W21" s="345">
        <v>100</v>
      </c>
      <c r="X21" s="350">
        <v>0.875</v>
      </c>
      <c r="Y21" s="350">
        <v>100</v>
      </c>
      <c r="Z21" s="347">
        <v>1.6</v>
      </c>
      <c r="AA21" s="347">
        <v>100</v>
      </c>
      <c r="AB21" s="354">
        <v>1.4</v>
      </c>
      <c r="AC21" s="354">
        <v>100</v>
      </c>
      <c r="AD21" s="355">
        <v>1.1</v>
      </c>
      <c r="AE21" s="355">
        <v>100</v>
      </c>
      <c r="AF21" s="356">
        <v>1.1</v>
      </c>
      <c r="AG21" s="356">
        <v>100</v>
      </c>
      <c r="AH21" s="357">
        <v>0.8</v>
      </c>
      <c r="AI21" s="357">
        <v>100</v>
      </c>
      <c r="AJ21" s="358">
        <v>0.8</v>
      </c>
      <c r="AK21" s="358">
        <v>100</v>
      </c>
      <c r="AL21" s="342">
        <v>0.8</v>
      </c>
      <c r="AM21" s="342">
        <v>100</v>
      </c>
      <c r="AN21" s="338">
        <v>0.8</v>
      </c>
      <c r="AO21" s="338">
        <v>100</v>
      </c>
      <c r="AP21" s="346">
        <v>0.8</v>
      </c>
      <c r="AQ21" s="346">
        <v>100</v>
      </c>
      <c r="AR21" s="350">
        <v>1</v>
      </c>
      <c r="AS21" s="350">
        <v>100</v>
      </c>
      <c r="AT21" s="341">
        <v>2</v>
      </c>
      <c r="AU21" s="341">
        <v>100</v>
      </c>
      <c r="AV21" s="355">
        <v>1.5</v>
      </c>
      <c r="AW21" s="355">
        <v>100</v>
      </c>
      <c r="AX21" s="359">
        <v>0</v>
      </c>
      <c r="AY21" s="359">
        <v>100</v>
      </c>
      <c r="AZ21" s="360">
        <v>0</v>
      </c>
      <c r="BA21" s="360">
        <v>100</v>
      </c>
      <c r="BB21" s="361">
        <v>0</v>
      </c>
      <c r="BC21" s="361">
        <v>100</v>
      </c>
      <c r="BD21" s="338">
        <v>0.6</v>
      </c>
      <c r="BE21" s="339">
        <v>100</v>
      </c>
      <c r="BF21" s="340">
        <v>0.5</v>
      </c>
      <c r="BG21" s="321">
        <v>100</v>
      </c>
      <c r="BH21" s="341">
        <v>0.4</v>
      </c>
      <c r="BI21" s="322">
        <v>100</v>
      </c>
      <c r="BJ21" s="342">
        <v>0.3</v>
      </c>
      <c r="BK21" s="323">
        <v>100</v>
      </c>
      <c r="BL21" s="343">
        <v>0.3</v>
      </c>
      <c r="BM21" s="344">
        <v>1000</v>
      </c>
      <c r="BN21" s="345">
        <v>0.3</v>
      </c>
      <c r="BO21" s="325">
        <v>1000</v>
      </c>
      <c r="BP21" s="346">
        <v>0.5</v>
      </c>
      <c r="BQ21" s="334">
        <v>1000</v>
      </c>
      <c r="BR21" s="347">
        <v>0.4</v>
      </c>
      <c r="BS21" s="327">
        <v>1000</v>
      </c>
      <c r="BT21" s="95">
        <v>0</v>
      </c>
      <c r="BU21" s="95">
        <v>1000</v>
      </c>
      <c r="BV21" s="215">
        <v>1.25</v>
      </c>
      <c r="BW21" s="216">
        <v>1000</v>
      </c>
      <c r="BX21" s="343">
        <v>1</v>
      </c>
      <c r="BY21" s="344">
        <v>1000</v>
      </c>
      <c r="BZ21" s="348">
        <v>0.8</v>
      </c>
      <c r="CA21" s="341">
        <v>100</v>
      </c>
      <c r="CB21" s="342">
        <v>0.6</v>
      </c>
      <c r="CC21" s="323">
        <v>100</v>
      </c>
      <c r="CD21" s="343">
        <v>1</v>
      </c>
      <c r="CE21" s="89">
        <v>100</v>
      </c>
      <c r="CF21" s="345">
        <v>0.9</v>
      </c>
      <c r="CG21" s="91">
        <v>100</v>
      </c>
      <c r="CH21" s="350">
        <v>0.8</v>
      </c>
      <c r="CI21" s="92">
        <v>100</v>
      </c>
      <c r="CJ21" s="351">
        <v>0.9</v>
      </c>
      <c r="CK21" s="94">
        <v>100</v>
      </c>
      <c r="CL21" s="352">
        <v>0.8</v>
      </c>
      <c r="CM21" s="95">
        <v>100</v>
      </c>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row>
    <row r="22" spans="2:131" ht="12.75">
      <c r="B22" s="210" t="s">
        <v>190</v>
      </c>
      <c r="C22" s="215">
        <v>0.55</v>
      </c>
      <c r="D22" s="216">
        <v>100</v>
      </c>
      <c r="E22" s="211" t="s">
        <v>33</v>
      </c>
      <c r="F22" s="212">
        <v>0.55</v>
      </c>
      <c r="G22" s="213">
        <v>100</v>
      </c>
      <c r="H22" s="215">
        <v>0.55</v>
      </c>
      <c r="I22" s="216">
        <v>100</v>
      </c>
      <c r="J22" s="219">
        <v>0.55</v>
      </c>
      <c r="K22" s="220">
        <v>100</v>
      </c>
      <c r="L22" s="338">
        <v>0.55</v>
      </c>
      <c r="M22" s="338">
        <v>100</v>
      </c>
      <c r="N22" s="340">
        <v>0.25</v>
      </c>
      <c r="O22" s="340">
        <v>100</v>
      </c>
      <c r="P22" s="341">
        <v>0.25</v>
      </c>
      <c r="Q22" s="341">
        <v>100</v>
      </c>
      <c r="R22" s="342">
        <v>0.25</v>
      </c>
      <c r="S22" s="342">
        <v>100</v>
      </c>
      <c r="T22" s="353">
        <v>0.31</v>
      </c>
      <c r="U22" s="353">
        <v>100</v>
      </c>
      <c r="V22" s="345">
        <v>0.25</v>
      </c>
      <c r="W22" s="345">
        <v>100</v>
      </c>
      <c r="X22" s="350">
        <v>0.21</v>
      </c>
      <c r="Y22" s="350">
        <v>100</v>
      </c>
      <c r="Z22" s="347">
        <v>1</v>
      </c>
      <c r="AA22" s="347">
        <v>100</v>
      </c>
      <c r="AB22" s="354">
        <v>1</v>
      </c>
      <c r="AC22" s="354">
        <v>100</v>
      </c>
      <c r="AD22" s="355">
        <v>0.8</v>
      </c>
      <c r="AE22" s="355">
        <v>100</v>
      </c>
      <c r="AF22" s="356">
        <v>0.8</v>
      </c>
      <c r="AG22" s="356">
        <v>100</v>
      </c>
      <c r="AH22" s="357">
        <v>0.7</v>
      </c>
      <c r="AI22" s="357">
        <v>100</v>
      </c>
      <c r="AJ22" s="358">
        <v>0.7</v>
      </c>
      <c r="AK22" s="358">
        <v>100</v>
      </c>
      <c r="AL22" s="342">
        <v>0.7</v>
      </c>
      <c r="AM22" s="342">
        <v>100</v>
      </c>
      <c r="AN22" s="338">
        <v>0.7</v>
      </c>
      <c r="AO22" s="338">
        <v>100</v>
      </c>
      <c r="AP22" s="346">
        <v>0.7</v>
      </c>
      <c r="AQ22" s="346">
        <v>100</v>
      </c>
      <c r="AR22" s="350">
        <v>1</v>
      </c>
      <c r="AS22" s="350">
        <v>100</v>
      </c>
      <c r="AT22" s="341">
        <v>1</v>
      </c>
      <c r="AU22" s="341">
        <v>100</v>
      </c>
      <c r="AV22" s="355">
        <v>1</v>
      </c>
      <c r="AW22" s="355">
        <v>100</v>
      </c>
      <c r="AX22" s="359">
        <v>0</v>
      </c>
      <c r="AY22" s="359">
        <v>100</v>
      </c>
      <c r="AZ22" s="360">
        <v>0</v>
      </c>
      <c r="BA22" s="360">
        <v>100</v>
      </c>
      <c r="BB22" s="361">
        <v>0</v>
      </c>
      <c r="BC22" s="361">
        <v>100</v>
      </c>
      <c r="BD22" s="338">
        <v>0.3</v>
      </c>
      <c r="BE22" s="339">
        <v>100</v>
      </c>
      <c r="BF22" s="340">
        <v>0.3</v>
      </c>
      <c r="BG22" s="321">
        <v>100</v>
      </c>
      <c r="BH22" s="341">
        <v>0.3</v>
      </c>
      <c r="BI22" s="322">
        <v>100</v>
      </c>
      <c r="BJ22" s="342">
        <v>0.3</v>
      </c>
      <c r="BK22" s="323">
        <v>100</v>
      </c>
      <c r="BL22" s="343">
        <v>0.3</v>
      </c>
      <c r="BM22" s="344">
        <v>100</v>
      </c>
      <c r="BN22" s="345">
        <v>0.3</v>
      </c>
      <c r="BO22" s="325">
        <v>100</v>
      </c>
      <c r="BP22" s="346">
        <v>0.3</v>
      </c>
      <c r="BQ22" s="334">
        <v>100</v>
      </c>
      <c r="BR22" s="347">
        <v>0.3</v>
      </c>
      <c r="BS22" s="327">
        <v>100</v>
      </c>
      <c r="BT22" s="95">
        <v>0</v>
      </c>
      <c r="BU22" s="95">
        <v>100</v>
      </c>
      <c r="BV22" s="215">
        <v>1.3</v>
      </c>
      <c r="BW22" s="216">
        <v>100</v>
      </c>
      <c r="BX22" s="343">
        <v>1.3</v>
      </c>
      <c r="BY22" s="344">
        <v>100</v>
      </c>
      <c r="BZ22" s="348">
        <v>0.5</v>
      </c>
      <c r="CA22" s="341">
        <v>100</v>
      </c>
      <c r="CB22" s="342">
        <v>0.4</v>
      </c>
      <c r="CC22" s="323">
        <v>100</v>
      </c>
      <c r="CD22" s="343">
        <v>0.55</v>
      </c>
      <c r="CE22" s="89">
        <v>100</v>
      </c>
      <c r="CF22" s="345">
        <v>0.5</v>
      </c>
      <c r="CG22" s="91">
        <v>100</v>
      </c>
      <c r="CH22" s="350">
        <v>0.45</v>
      </c>
      <c r="CI22" s="92">
        <v>100</v>
      </c>
      <c r="CJ22" s="351">
        <v>0.45</v>
      </c>
      <c r="CK22" s="94">
        <v>100</v>
      </c>
      <c r="CL22" s="352">
        <v>0.4</v>
      </c>
      <c r="CM22" s="95">
        <v>100</v>
      </c>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row>
    <row r="23" spans="2:131" ht="12.75">
      <c r="B23" s="210" t="s">
        <v>8</v>
      </c>
      <c r="C23" s="215">
        <v>1.1</v>
      </c>
      <c r="D23" s="216">
        <v>100</v>
      </c>
      <c r="E23" s="211" t="s">
        <v>28</v>
      </c>
      <c r="F23" s="212">
        <v>1.25</v>
      </c>
      <c r="G23" s="213">
        <v>100</v>
      </c>
      <c r="H23" s="215">
        <v>1.1</v>
      </c>
      <c r="I23" s="216">
        <v>100</v>
      </c>
      <c r="J23" s="219">
        <v>1</v>
      </c>
      <c r="K23" s="220">
        <v>100</v>
      </c>
      <c r="L23" s="338">
        <v>1</v>
      </c>
      <c r="M23" s="338">
        <v>100</v>
      </c>
      <c r="N23" s="340">
        <v>0.83</v>
      </c>
      <c r="O23" s="340">
        <v>100</v>
      </c>
      <c r="P23" s="341">
        <v>0.67</v>
      </c>
      <c r="Q23" s="341">
        <v>100</v>
      </c>
      <c r="R23" s="342">
        <v>0.75</v>
      </c>
      <c r="S23" s="342">
        <v>100</v>
      </c>
      <c r="T23" s="353">
        <v>0.88</v>
      </c>
      <c r="U23" s="353">
        <v>100</v>
      </c>
      <c r="V23" s="345">
        <v>0.7</v>
      </c>
      <c r="W23" s="345">
        <v>100</v>
      </c>
      <c r="X23" s="350">
        <v>0.58</v>
      </c>
      <c r="Y23" s="350">
        <v>100</v>
      </c>
      <c r="Z23" s="347">
        <v>1.6</v>
      </c>
      <c r="AA23" s="347">
        <v>100</v>
      </c>
      <c r="AB23" s="354">
        <v>1.4</v>
      </c>
      <c r="AC23" s="354">
        <v>100</v>
      </c>
      <c r="AD23" s="355">
        <v>1.1</v>
      </c>
      <c r="AE23" s="355">
        <v>100</v>
      </c>
      <c r="AF23" s="356">
        <v>0.9</v>
      </c>
      <c r="AG23" s="356">
        <v>100</v>
      </c>
      <c r="AH23" s="357">
        <v>0.75</v>
      </c>
      <c r="AI23" s="357">
        <v>100</v>
      </c>
      <c r="AJ23" s="358">
        <v>0.75</v>
      </c>
      <c r="AK23" s="358">
        <v>100</v>
      </c>
      <c r="AL23" s="342">
        <v>0.6</v>
      </c>
      <c r="AM23" s="342">
        <v>100</v>
      </c>
      <c r="AN23" s="338">
        <v>0.6</v>
      </c>
      <c r="AO23" s="338">
        <v>100</v>
      </c>
      <c r="AP23" s="346">
        <v>0.5</v>
      </c>
      <c r="AQ23" s="346">
        <v>100</v>
      </c>
      <c r="AR23" s="350">
        <v>0.6</v>
      </c>
      <c r="AS23" s="350">
        <v>100</v>
      </c>
      <c r="AT23" s="341">
        <v>1.25</v>
      </c>
      <c r="AU23" s="341">
        <v>100</v>
      </c>
      <c r="AV23" s="355">
        <v>1.26</v>
      </c>
      <c r="AW23" s="355">
        <v>100</v>
      </c>
      <c r="AX23" s="359">
        <v>1.1</v>
      </c>
      <c r="AY23" s="359">
        <v>100</v>
      </c>
      <c r="AZ23" s="360">
        <v>1</v>
      </c>
      <c r="BA23" s="360">
        <v>100</v>
      </c>
      <c r="BB23" s="361">
        <v>0</v>
      </c>
      <c r="BC23" s="361">
        <v>100</v>
      </c>
      <c r="BD23" s="338">
        <v>0.54</v>
      </c>
      <c r="BE23" s="339">
        <v>100</v>
      </c>
      <c r="BF23" s="340">
        <v>0.49</v>
      </c>
      <c r="BG23" s="321">
        <v>100</v>
      </c>
      <c r="BH23" s="341">
        <v>0.42</v>
      </c>
      <c r="BI23" s="322">
        <v>100</v>
      </c>
      <c r="BJ23" s="342">
        <v>0.33</v>
      </c>
      <c r="BK23" s="323">
        <v>100</v>
      </c>
      <c r="BL23" s="343">
        <v>0.24</v>
      </c>
      <c r="BM23" s="344">
        <v>1000</v>
      </c>
      <c r="BN23" s="345">
        <v>0.16</v>
      </c>
      <c r="BO23" s="325">
        <v>1000</v>
      </c>
      <c r="BP23" s="346">
        <v>0.49</v>
      </c>
      <c r="BQ23" s="334">
        <v>1000</v>
      </c>
      <c r="BR23" s="347">
        <v>0.42</v>
      </c>
      <c r="BS23" s="327">
        <v>1000</v>
      </c>
      <c r="BT23" s="95">
        <v>0</v>
      </c>
      <c r="BU23" s="95">
        <v>1000</v>
      </c>
      <c r="BV23" s="215">
        <v>0</v>
      </c>
      <c r="BW23" s="216">
        <v>1000</v>
      </c>
      <c r="BX23" s="343">
        <v>0.49</v>
      </c>
      <c r="BY23" s="344">
        <v>1000</v>
      </c>
      <c r="BZ23" s="348">
        <v>0.89</v>
      </c>
      <c r="CA23" s="341">
        <v>100</v>
      </c>
      <c r="CB23" s="342">
        <v>0.78</v>
      </c>
      <c r="CC23" s="323">
        <v>100</v>
      </c>
      <c r="CD23" s="343">
        <v>1.31</v>
      </c>
      <c r="CE23" s="89">
        <v>100</v>
      </c>
      <c r="CF23" s="345">
        <v>1.07</v>
      </c>
      <c r="CG23" s="91">
        <v>100</v>
      </c>
      <c r="CH23" s="350">
        <v>0.67</v>
      </c>
      <c r="CI23" s="92">
        <v>100</v>
      </c>
      <c r="CJ23" s="351">
        <v>0.98</v>
      </c>
      <c r="CK23" s="94">
        <v>100</v>
      </c>
      <c r="CL23" s="352">
        <v>0.63</v>
      </c>
      <c r="CM23" s="95">
        <v>100</v>
      </c>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row>
    <row r="24" spans="2:131" ht="12.75">
      <c r="B24" s="210" t="s">
        <v>71</v>
      </c>
      <c r="C24" s="215">
        <v>0</v>
      </c>
      <c r="D24" s="216">
        <v>100</v>
      </c>
      <c r="E24" s="211" t="s">
        <v>28</v>
      </c>
      <c r="F24" s="212">
        <v>0</v>
      </c>
      <c r="G24" s="213">
        <v>100</v>
      </c>
      <c r="H24" s="215">
        <v>0</v>
      </c>
      <c r="I24" s="216">
        <v>100</v>
      </c>
      <c r="J24" s="219">
        <v>0</v>
      </c>
      <c r="K24" s="220">
        <v>100</v>
      </c>
      <c r="L24" s="338">
        <v>0</v>
      </c>
      <c r="M24" s="338">
        <v>100</v>
      </c>
      <c r="N24" s="340">
        <v>0</v>
      </c>
      <c r="O24" s="340">
        <v>100</v>
      </c>
      <c r="P24" s="341">
        <v>0</v>
      </c>
      <c r="Q24" s="341">
        <v>100</v>
      </c>
      <c r="R24" s="342">
        <v>0</v>
      </c>
      <c r="S24" s="342">
        <v>100</v>
      </c>
      <c r="T24" s="353">
        <v>0</v>
      </c>
      <c r="U24" s="353">
        <v>100</v>
      </c>
      <c r="V24" s="345">
        <v>0</v>
      </c>
      <c r="W24" s="345">
        <v>100</v>
      </c>
      <c r="X24" s="350">
        <v>0</v>
      </c>
      <c r="Y24" s="350">
        <v>100</v>
      </c>
      <c r="Z24" s="347">
        <v>0</v>
      </c>
      <c r="AA24" s="347">
        <v>100</v>
      </c>
      <c r="AB24" s="354">
        <v>0</v>
      </c>
      <c r="AC24" s="354">
        <v>100</v>
      </c>
      <c r="AD24" s="355">
        <v>0</v>
      </c>
      <c r="AE24" s="355">
        <v>100</v>
      </c>
      <c r="AF24" s="356">
        <v>0</v>
      </c>
      <c r="AG24" s="356">
        <v>100</v>
      </c>
      <c r="AH24" s="357">
        <v>0</v>
      </c>
      <c r="AI24" s="357">
        <v>100</v>
      </c>
      <c r="AJ24" s="358">
        <v>0</v>
      </c>
      <c r="AK24" s="358">
        <v>100</v>
      </c>
      <c r="AL24" s="342">
        <v>0</v>
      </c>
      <c r="AM24" s="342">
        <v>100</v>
      </c>
      <c r="AN24" s="338">
        <v>0</v>
      </c>
      <c r="AO24" s="338">
        <v>100</v>
      </c>
      <c r="AP24" s="346">
        <v>0</v>
      </c>
      <c r="AQ24" s="346">
        <v>100</v>
      </c>
      <c r="AR24" s="350">
        <v>0</v>
      </c>
      <c r="AS24" s="350">
        <v>100</v>
      </c>
      <c r="AT24" s="341">
        <v>0</v>
      </c>
      <c r="AU24" s="341">
        <v>100</v>
      </c>
      <c r="AV24" s="355">
        <v>0</v>
      </c>
      <c r="AW24" s="355">
        <v>100</v>
      </c>
      <c r="AX24" s="359">
        <v>0</v>
      </c>
      <c r="AY24" s="359">
        <v>100</v>
      </c>
      <c r="AZ24" s="360">
        <v>0</v>
      </c>
      <c r="BA24" s="360">
        <v>100</v>
      </c>
      <c r="BB24" s="361">
        <v>0</v>
      </c>
      <c r="BC24" s="361">
        <v>100</v>
      </c>
      <c r="BD24" s="338">
        <v>0</v>
      </c>
      <c r="BE24" s="339">
        <v>100</v>
      </c>
      <c r="BF24" s="340">
        <v>0</v>
      </c>
      <c r="BG24" s="321">
        <v>100</v>
      </c>
      <c r="BH24" s="341">
        <v>0</v>
      </c>
      <c r="BI24" s="322">
        <v>100</v>
      </c>
      <c r="BJ24" s="342">
        <v>0</v>
      </c>
      <c r="BK24" s="323">
        <v>100</v>
      </c>
      <c r="BL24" s="343">
        <v>0</v>
      </c>
      <c r="BM24" s="344">
        <v>100</v>
      </c>
      <c r="BN24" s="345">
        <v>0</v>
      </c>
      <c r="BO24" s="325">
        <v>100</v>
      </c>
      <c r="BP24" s="346">
        <v>0</v>
      </c>
      <c r="BQ24" s="334">
        <v>100</v>
      </c>
      <c r="BR24" s="347">
        <v>0</v>
      </c>
      <c r="BS24" s="327">
        <v>100</v>
      </c>
      <c r="BT24" s="95">
        <v>0</v>
      </c>
      <c r="BU24" s="95">
        <v>100</v>
      </c>
      <c r="BV24" s="215">
        <v>0</v>
      </c>
      <c r="BW24" s="216">
        <v>100</v>
      </c>
      <c r="BX24" s="343">
        <v>0</v>
      </c>
      <c r="BY24" s="344">
        <v>100</v>
      </c>
      <c r="BZ24" s="348">
        <v>0</v>
      </c>
      <c r="CA24" s="341">
        <v>100</v>
      </c>
      <c r="CB24" s="342">
        <v>0</v>
      </c>
      <c r="CC24" s="323">
        <v>100</v>
      </c>
      <c r="CD24" s="343">
        <v>0</v>
      </c>
      <c r="CE24" s="89">
        <v>100</v>
      </c>
      <c r="CF24" s="345">
        <v>0</v>
      </c>
      <c r="CG24" s="91">
        <v>100</v>
      </c>
      <c r="CH24" s="350">
        <v>0</v>
      </c>
      <c r="CI24" s="92">
        <v>100</v>
      </c>
      <c r="CJ24" s="351">
        <v>0</v>
      </c>
      <c r="CK24" s="94">
        <v>100</v>
      </c>
      <c r="CL24" s="352">
        <v>0</v>
      </c>
      <c r="CM24" s="95">
        <v>100</v>
      </c>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row>
    <row r="25" spans="2:131" ht="12.75">
      <c r="B25" s="210" t="s">
        <v>9</v>
      </c>
      <c r="C25" s="215">
        <v>0</v>
      </c>
      <c r="D25" s="216">
        <v>100</v>
      </c>
      <c r="E25" s="211" t="s">
        <v>28</v>
      </c>
      <c r="F25" s="212">
        <v>0</v>
      </c>
      <c r="G25" s="213">
        <v>100</v>
      </c>
      <c r="H25" s="215">
        <v>0</v>
      </c>
      <c r="I25" s="216">
        <v>100</v>
      </c>
      <c r="J25" s="219">
        <v>0</v>
      </c>
      <c r="K25" s="220">
        <v>100</v>
      </c>
      <c r="L25" s="338">
        <v>0</v>
      </c>
      <c r="M25" s="338">
        <v>100</v>
      </c>
      <c r="N25" s="340">
        <v>0</v>
      </c>
      <c r="O25" s="340">
        <v>100</v>
      </c>
      <c r="P25" s="341">
        <v>0</v>
      </c>
      <c r="Q25" s="341">
        <v>100</v>
      </c>
      <c r="R25" s="342">
        <v>0</v>
      </c>
      <c r="S25" s="342">
        <v>100</v>
      </c>
      <c r="T25" s="353">
        <v>0</v>
      </c>
      <c r="U25" s="353">
        <v>100</v>
      </c>
      <c r="V25" s="345">
        <v>0</v>
      </c>
      <c r="W25" s="345">
        <v>100</v>
      </c>
      <c r="X25" s="350">
        <v>0</v>
      </c>
      <c r="Y25" s="350">
        <v>100</v>
      </c>
      <c r="Z25" s="347">
        <v>0</v>
      </c>
      <c r="AA25" s="347">
        <v>100</v>
      </c>
      <c r="AB25" s="354">
        <v>0</v>
      </c>
      <c r="AC25" s="354">
        <v>100</v>
      </c>
      <c r="AD25" s="355">
        <v>0</v>
      </c>
      <c r="AE25" s="355">
        <v>100</v>
      </c>
      <c r="AF25" s="356">
        <v>0</v>
      </c>
      <c r="AG25" s="356">
        <v>100</v>
      </c>
      <c r="AH25" s="357">
        <v>0</v>
      </c>
      <c r="AI25" s="357">
        <v>100</v>
      </c>
      <c r="AJ25" s="358">
        <v>0</v>
      </c>
      <c r="AK25" s="358">
        <v>100</v>
      </c>
      <c r="AL25" s="342">
        <v>0</v>
      </c>
      <c r="AM25" s="342">
        <v>100</v>
      </c>
      <c r="AN25" s="338">
        <v>0</v>
      </c>
      <c r="AO25" s="338">
        <v>100</v>
      </c>
      <c r="AP25" s="346">
        <v>0</v>
      </c>
      <c r="AQ25" s="346">
        <v>100</v>
      </c>
      <c r="AR25" s="350">
        <v>0</v>
      </c>
      <c r="AS25" s="350">
        <v>100</v>
      </c>
      <c r="AT25" s="341">
        <v>0</v>
      </c>
      <c r="AU25" s="341">
        <v>100</v>
      </c>
      <c r="AV25" s="355">
        <v>0</v>
      </c>
      <c r="AW25" s="355">
        <v>100</v>
      </c>
      <c r="AX25" s="359">
        <v>0</v>
      </c>
      <c r="AY25" s="359">
        <v>100</v>
      </c>
      <c r="AZ25" s="360">
        <v>0</v>
      </c>
      <c r="BA25" s="360">
        <v>100</v>
      </c>
      <c r="BB25" s="361">
        <v>0</v>
      </c>
      <c r="BC25" s="361">
        <v>100</v>
      </c>
      <c r="BD25" s="338">
        <v>0</v>
      </c>
      <c r="BE25" s="339">
        <v>100</v>
      </c>
      <c r="BF25" s="340">
        <v>0</v>
      </c>
      <c r="BG25" s="321">
        <v>100</v>
      </c>
      <c r="BH25" s="341">
        <v>0</v>
      </c>
      <c r="BI25" s="322">
        <v>100</v>
      </c>
      <c r="BJ25" s="342">
        <v>0</v>
      </c>
      <c r="BK25" s="323">
        <v>100</v>
      </c>
      <c r="BL25" s="343">
        <v>0</v>
      </c>
      <c r="BM25" s="344">
        <v>100</v>
      </c>
      <c r="BN25" s="345">
        <v>0</v>
      </c>
      <c r="BO25" s="325">
        <v>100</v>
      </c>
      <c r="BP25" s="346">
        <v>0</v>
      </c>
      <c r="BQ25" s="334">
        <v>100</v>
      </c>
      <c r="BR25" s="347">
        <v>0</v>
      </c>
      <c r="BS25" s="327">
        <v>100</v>
      </c>
      <c r="BT25" s="95">
        <v>0</v>
      </c>
      <c r="BU25" s="95">
        <v>100</v>
      </c>
      <c r="BV25" s="215">
        <v>0</v>
      </c>
      <c r="BW25" s="216">
        <v>100</v>
      </c>
      <c r="BX25" s="343">
        <v>0</v>
      </c>
      <c r="BY25" s="344">
        <v>100</v>
      </c>
      <c r="BZ25" s="348">
        <v>0</v>
      </c>
      <c r="CA25" s="341">
        <v>100</v>
      </c>
      <c r="CB25" s="342">
        <v>0</v>
      </c>
      <c r="CC25" s="323">
        <v>100</v>
      </c>
      <c r="CD25" s="343">
        <v>0</v>
      </c>
      <c r="CE25" s="89">
        <v>100</v>
      </c>
      <c r="CF25" s="345">
        <v>0</v>
      </c>
      <c r="CG25" s="91">
        <v>100</v>
      </c>
      <c r="CH25" s="350">
        <v>0</v>
      </c>
      <c r="CI25" s="92">
        <v>100</v>
      </c>
      <c r="CJ25" s="351">
        <v>0</v>
      </c>
      <c r="CK25" s="94">
        <v>100</v>
      </c>
      <c r="CL25" s="352">
        <v>0</v>
      </c>
      <c r="CM25" s="95">
        <v>100</v>
      </c>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row>
    <row r="26" spans="2:131" ht="12.75">
      <c r="B26" s="210" t="s">
        <v>150</v>
      </c>
      <c r="C26" s="215">
        <v>1.14</v>
      </c>
      <c r="D26" s="216">
        <v>100</v>
      </c>
      <c r="E26" s="211" t="s">
        <v>28</v>
      </c>
      <c r="F26" s="212">
        <v>1.25</v>
      </c>
      <c r="G26" s="213">
        <v>100</v>
      </c>
      <c r="H26" s="215">
        <v>1.14</v>
      </c>
      <c r="I26" s="216">
        <v>100</v>
      </c>
      <c r="J26" s="219">
        <v>0.97</v>
      </c>
      <c r="K26" s="220">
        <v>100</v>
      </c>
      <c r="L26" s="338">
        <v>0.7</v>
      </c>
      <c r="M26" s="338">
        <v>100</v>
      </c>
      <c r="N26" s="340">
        <v>0.58</v>
      </c>
      <c r="O26" s="340">
        <v>100</v>
      </c>
      <c r="P26" s="341">
        <v>0.47</v>
      </c>
      <c r="Q26" s="341">
        <v>100</v>
      </c>
      <c r="R26" s="342">
        <v>0.53</v>
      </c>
      <c r="S26" s="342">
        <v>100</v>
      </c>
      <c r="T26" s="353">
        <v>0</v>
      </c>
      <c r="U26" s="353">
        <v>100</v>
      </c>
      <c r="V26" s="345">
        <v>0</v>
      </c>
      <c r="W26" s="345">
        <v>100</v>
      </c>
      <c r="X26" s="350">
        <v>0</v>
      </c>
      <c r="Y26" s="350">
        <v>100</v>
      </c>
      <c r="Z26" s="347">
        <v>1</v>
      </c>
      <c r="AA26" s="347">
        <v>100</v>
      </c>
      <c r="AB26" s="354">
        <v>0.9</v>
      </c>
      <c r="AC26" s="354">
        <v>100</v>
      </c>
      <c r="AD26" s="355">
        <v>0.8</v>
      </c>
      <c r="AE26" s="355">
        <v>100</v>
      </c>
      <c r="AF26" s="356">
        <v>0.7</v>
      </c>
      <c r="AG26" s="356">
        <v>100</v>
      </c>
      <c r="AH26" s="357">
        <v>0.6</v>
      </c>
      <c r="AI26" s="357">
        <v>100</v>
      </c>
      <c r="AJ26" s="358">
        <v>0.6</v>
      </c>
      <c r="AK26" s="358">
        <v>100</v>
      </c>
      <c r="AL26" s="342">
        <v>0.5</v>
      </c>
      <c r="AM26" s="342">
        <v>100</v>
      </c>
      <c r="AN26" s="338">
        <v>0.5</v>
      </c>
      <c r="AO26" s="338">
        <v>100</v>
      </c>
      <c r="AP26" s="346">
        <v>0.4</v>
      </c>
      <c r="AQ26" s="346">
        <v>100</v>
      </c>
      <c r="AR26" s="350">
        <v>0.5</v>
      </c>
      <c r="AS26" s="350">
        <v>100</v>
      </c>
      <c r="AT26" s="341">
        <v>1.15</v>
      </c>
      <c r="AU26" s="341">
        <v>100</v>
      </c>
      <c r="AV26" s="355">
        <v>1.17</v>
      </c>
      <c r="AW26" s="355">
        <v>100</v>
      </c>
      <c r="AX26" s="359">
        <v>0</v>
      </c>
      <c r="AY26" s="359">
        <v>100</v>
      </c>
      <c r="AZ26" s="360">
        <v>0</v>
      </c>
      <c r="BA26" s="360">
        <v>100</v>
      </c>
      <c r="BB26" s="361">
        <v>0</v>
      </c>
      <c r="BC26" s="361">
        <v>100</v>
      </c>
      <c r="BD26" s="338">
        <v>0</v>
      </c>
      <c r="BE26" s="339">
        <v>100</v>
      </c>
      <c r="BF26" s="340">
        <v>0</v>
      </c>
      <c r="BG26" s="321">
        <v>100</v>
      </c>
      <c r="BH26" s="341">
        <v>0</v>
      </c>
      <c r="BI26" s="322">
        <v>100</v>
      </c>
      <c r="BJ26" s="342">
        <v>0</v>
      </c>
      <c r="BK26" s="323">
        <v>100</v>
      </c>
      <c r="BL26" s="343">
        <v>0</v>
      </c>
      <c r="BM26" s="344">
        <v>100</v>
      </c>
      <c r="BN26" s="345">
        <v>0</v>
      </c>
      <c r="BO26" s="325">
        <v>100</v>
      </c>
      <c r="BP26" s="346">
        <v>0</v>
      </c>
      <c r="BQ26" s="334">
        <v>100</v>
      </c>
      <c r="BR26" s="347">
        <v>0</v>
      </c>
      <c r="BS26" s="327">
        <v>100</v>
      </c>
      <c r="BT26" s="95">
        <v>0</v>
      </c>
      <c r="BU26" s="95">
        <v>100</v>
      </c>
      <c r="BV26" s="215">
        <v>0</v>
      </c>
      <c r="BW26" s="216">
        <v>100</v>
      </c>
      <c r="BX26" s="343">
        <v>0</v>
      </c>
      <c r="BY26" s="344">
        <v>100</v>
      </c>
      <c r="BZ26" s="348">
        <v>1</v>
      </c>
      <c r="CA26" s="341">
        <v>100</v>
      </c>
      <c r="CB26" s="342">
        <v>0.83</v>
      </c>
      <c r="CC26" s="323">
        <v>100</v>
      </c>
      <c r="CD26" s="343">
        <v>1.35</v>
      </c>
      <c r="CE26" s="89">
        <v>100</v>
      </c>
      <c r="CF26" s="345">
        <v>1.06</v>
      </c>
      <c r="CG26" s="91">
        <v>100</v>
      </c>
      <c r="CH26" s="350">
        <v>0.68</v>
      </c>
      <c r="CI26" s="92">
        <v>100</v>
      </c>
      <c r="CJ26" s="351">
        <v>1.02</v>
      </c>
      <c r="CK26" s="94">
        <v>100</v>
      </c>
      <c r="CL26" s="352">
        <v>0.82</v>
      </c>
      <c r="CM26" s="95">
        <v>100</v>
      </c>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row>
    <row r="27" spans="2:131" ht="12.75">
      <c r="B27" s="210" t="s">
        <v>11</v>
      </c>
      <c r="C27" s="215">
        <v>0.32</v>
      </c>
      <c r="D27" s="216">
        <v>100</v>
      </c>
      <c r="E27" s="211" t="s">
        <v>28</v>
      </c>
      <c r="F27" s="212">
        <v>0.35</v>
      </c>
      <c r="G27" s="213">
        <v>100</v>
      </c>
      <c r="H27" s="215">
        <v>0.32</v>
      </c>
      <c r="I27" s="216">
        <v>100</v>
      </c>
      <c r="J27" s="219">
        <v>0.27</v>
      </c>
      <c r="K27" s="220">
        <v>100</v>
      </c>
      <c r="L27" s="338">
        <v>0.26</v>
      </c>
      <c r="M27" s="338">
        <v>100</v>
      </c>
      <c r="N27" s="340">
        <v>0.22</v>
      </c>
      <c r="O27" s="340">
        <v>100</v>
      </c>
      <c r="P27" s="341">
        <v>0.17</v>
      </c>
      <c r="Q27" s="341">
        <v>100</v>
      </c>
      <c r="R27" s="342">
        <v>0.2</v>
      </c>
      <c r="S27" s="342">
        <v>100</v>
      </c>
      <c r="T27" s="353">
        <v>0.21</v>
      </c>
      <c r="U27" s="353">
        <v>100</v>
      </c>
      <c r="V27" s="345">
        <v>0.17</v>
      </c>
      <c r="W27" s="345">
        <v>100</v>
      </c>
      <c r="X27" s="350">
        <v>0.14</v>
      </c>
      <c r="Y27" s="350">
        <v>100</v>
      </c>
      <c r="Z27" s="347">
        <v>0.58</v>
      </c>
      <c r="AA27" s="347">
        <v>100</v>
      </c>
      <c r="AB27" s="354">
        <v>0.5</v>
      </c>
      <c r="AC27" s="354">
        <v>100</v>
      </c>
      <c r="AD27" s="355">
        <v>0.4</v>
      </c>
      <c r="AE27" s="355">
        <v>100</v>
      </c>
      <c r="AF27" s="356">
        <v>0.3</v>
      </c>
      <c r="AG27" s="356">
        <v>100</v>
      </c>
      <c r="AH27" s="357">
        <v>0.25</v>
      </c>
      <c r="AI27" s="357">
        <v>100</v>
      </c>
      <c r="AJ27" s="358">
        <v>0.25</v>
      </c>
      <c r="AK27" s="358">
        <v>100</v>
      </c>
      <c r="AL27" s="342">
        <v>0.2</v>
      </c>
      <c r="AM27" s="342">
        <v>100</v>
      </c>
      <c r="AN27" s="338">
        <v>0.2</v>
      </c>
      <c r="AO27" s="338">
        <v>100</v>
      </c>
      <c r="AP27" s="346">
        <v>0.2</v>
      </c>
      <c r="AQ27" s="346">
        <v>100</v>
      </c>
      <c r="AR27" s="350">
        <v>0.3</v>
      </c>
      <c r="AS27" s="350">
        <v>100</v>
      </c>
      <c r="AT27" s="341">
        <v>0.36</v>
      </c>
      <c r="AU27" s="341">
        <v>100</v>
      </c>
      <c r="AV27" s="355">
        <v>0.42</v>
      </c>
      <c r="AW27" s="355">
        <v>100</v>
      </c>
      <c r="AX27" s="359">
        <v>0</v>
      </c>
      <c r="AY27" s="359">
        <v>100</v>
      </c>
      <c r="AZ27" s="360">
        <v>0</v>
      </c>
      <c r="BA27" s="360">
        <v>100</v>
      </c>
      <c r="BB27" s="361">
        <v>0</v>
      </c>
      <c r="BC27" s="361">
        <v>100</v>
      </c>
      <c r="BD27" s="338">
        <v>0.43</v>
      </c>
      <c r="BE27" s="339">
        <v>100</v>
      </c>
      <c r="BF27" s="340">
        <v>0.38</v>
      </c>
      <c r="BG27" s="321">
        <v>100</v>
      </c>
      <c r="BH27" s="341">
        <v>0.32</v>
      </c>
      <c r="BI27" s="322">
        <v>100</v>
      </c>
      <c r="BJ27" s="342">
        <v>0.26</v>
      </c>
      <c r="BK27" s="323">
        <v>100</v>
      </c>
      <c r="BL27" s="343">
        <v>0.21</v>
      </c>
      <c r="BM27" s="344">
        <v>100</v>
      </c>
      <c r="BN27" s="345">
        <v>0.16</v>
      </c>
      <c r="BO27" s="325">
        <v>100</v>
      </c>
      <c r="BP27" s="346">
        <v>0.38</v>
      </c>
      <c r="BQ27" s="334">
        <v>100</v>
      </c>
      <c r="BR27" s="347">
        <v>0.32</v>
      </c>
      <c r="BS27" s="327">
        <v>100</v>
      </c>
      <c r="BT27" s="95">
        <v>0</v>
      </c>
      <c r="BU27" s="95">
        <v>100</v>
      </c>
      <c r="BV27" s="215">
        <v>0.15</v>
      </c>
      <c r="BW27" s="216">
        <v>100</v>
      </c>
      <c r="BX27" s="343">
        <v>0.34</v>
      </c>
      <c r="BY27" s="344">
        <v>100</v>
      </c>
      <c r="BZ27" s="348">
        <v>0.32</v>
      </c>
      <c r="CA27" s="341">
        <v>100</v>
      </c>
      <c r="CB27" s="342">
        <v>0.28</v>
      </c>
      <c r="CC27" s="323">
        <v>100</v>
      </c>
      <c r="CD27" s="343">
        <v>0.47</v>
      </c>
      <c r="CE27" s="89">
        <v>100</v>
      </c>
      <c r="CF27" s="345">
        <v>0.38</v>
      </c>
      <c r="CG27" s="91">
        <v>100</v>
      </c>
      <c r="CH27" s="350">
        <v>0.24</v>
      </c>
      <c r="CI27" s="92">
        <v>100</v>
      </c>
      <c r="CJ27" s="351">
        <v>0.39</v>
      </c>
      <c r="CK27" s="94">
        <v>100</v>
      </c>
      <c r="CL27" s="352">
        <v>0.25</v>
      </c>
      <c r="CM27" s="95">
        <v>100</v>
      </c>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c r="DS27" s="76"/>
      <c r="DT27" s="76"/>
      <c r="DU27" s="76"/>
      <c r="DV27" s="76"/>
      <c r="DW27" s="76"/>
      <c r="DX27" s="76"/>
      <c r="DY27" s="76"/>
      <c r="DZ27" s="76"/>
      <c r="EA27" s="76"/>
    </row>
    <row r="28" spans="2:131" ht="12.75">
      <c r="B28" s="210" t="s">
        <v>191</v>
      </c>
      <c r="C28" s="215">
        <v>0.73</v>
      </c>
      <c r="D28" s="216">
        <v>100</v>
      </c>
      <c r="E28" s="211" t="s">
        <v>28</v>
      </c>
      <c r="F28" s="212">
        <v>0.8</v>
      </c>
      <c r="G28" s="213">
        <v>100</v>
      </c>
      <c r="H28" s="215">
        <v>0.73</v>
      </c>
      <c r="I28" s="216">
        <v>100</v>
      </c>
      <c r="J28" s="219">
        <v>0.62</v>
      </c>
      <c r="K28" s="220">
        <v>100</v>
      </c>
      <c r="L28" s="338">
        <v>0.6</v>
      </c>
      <c r="M28" s="338">
        <v>100</v>
      </c>
      <c r="N28" s="340">
        <v>0.5</v>
      </c>
      <c r="O28" s="340">
        <v>100</v>
      </c>
      <c r="P28" s="341">
        <v>0.4</v>
      </c>
      <c r="Q28" s="341">
        <v>100</v>
      </c>
      <c r="R28" s="342">
        <v>0.45</v>
      </c>
      <c r="S28" s="342">
        <v>100</v>
      </c>
      <c r="T28" s="353">
        <v>0.81</v>
      </c>
      <c r="U28" s="353">
        <v>100</v>
      </c>
      <c r="V28" s="345">
        <v>0.65</v>
      </c>
      <c r="W28" s="345">
        <v>100</v>
      </c>
      <c r="X28" s="350">
        <v>0.54</v>
      </c>
      <c r="Y28" s="350">
        <v>100</v>
      </c>
      <c r="Z28" s="347">
        <v>1.1</v>
      </c>
      <c r="AA28" s="347">
        <v>100</v>
      </c>
      <c r="AB28" s="354">
        <v>1</v>
      </c>
      <c r="AC28" s="354">
        <v>100</v>
      </c>
      <c r="AD28" s="355">
        <v>0.8</v>
      </c>
      <c r="AE28" s="355">
        <v>100</v>
      </c>
      <c r="AF28" s="356">
        <v>0.6</v>
      </c>
      <c r="AG28" s="356">
        <v>100</v>
      </c>
      <c r="AH28" s="357">
        <v>0.5</v>
      </c>
      <c r="AI28" s="357">
        <v>100</v>
      </c>
      <c r="AJ28" s="358">
        <v>0.5</v>
      </c>
      <c r="AK28" s="358">
        <v>100</v>
      </c>
      <c r="AL28" s="342">
        <v>0.45</v>
      </c>
      <c r="AM28" s="342">
        <v>100</v>
      </c>
      <c r="AN28" s="338">
        <v>0.45</v>
      </c>
      <c r="AO28" s="338">
        <v>100</v>
      </c>
      <c r="AP28" s="346">
        <v>0.4</v>
      </c>
      <c r="AQ28" s="346">
        <v>100</v>
      </c>
      <c r="AR28" s="350">
        <v>0.5</v>
      </c>
      <c r="AS28" s="350">
        <v>100</v>
      </c>
      <c r="AT28" s="341">
        <v>0.98</v>
      </c>
      <c r="AU28" s="341">
        <v>100</v>
      </c>
      <c r="AV28" s="355">
        <v>0.9</v>
      </c>
      <c r="AW28" s="355">
        <v>100</v>
      </c>
      <c r="AX28" s="359">
        <v>0.63</v>
      </c>
      <c r="AY28" s="359">
        <v>100</v>
      </c>
      <c r="AZ28" s="360">
        <v>0.46</v>
      </c>
      <c r="BA28" s="360">
        <v>100</v>
      </c>
      <c r="BB28" s="361">
        <v>0.38</v>
      </c>
      <c r="BC28" s="361">
        <v>100</v>
      </c>
      <c r="BD28" s="338">
        <v>0.73</v>
      </c>
      <c r="BE28" s="339">
        <v>100</v>
      </c>
      <c r="BF28" s="340">
        <v>0.65</v>
      </c>
      <c r="BG28" s="321">
        <v>100</v>
      </c>
      <c r="BH28" s="341">
        <v>0.55</v>
      </c>
      <c r="BI28" s="322">
        <v>100</v>
      </c>
      <c r="BJ28" s="342">
        <v>0.45</v>
      </c>
      <c r="BK28" s="323">
        <v>100</v>
      </c>
      <c r="BL28" s="343">
        <v>0.37</v>
      </c>
      <c r="BM28" s="344">
        <v>100</v>
      </c>
      <c r="BN28" s="345">
        <v>0.29</v>
      </c>
      <c r="BO28" s="325">
        <v>100</v>
      </c>
      <c r="BP28" s="346">
        <v>0.65</v>
      </c>
      <c r="BQ28" s="334">
        <v>100</v>
      </c>
      <c r="BR28" s="347">
        <v>0.55</v>
      </c>
      <c r="BS28" s="327">
        <v>100</v>
      </c>
      <c r="BT28" s="95">
        <v>0</v>
      </c>
      <c r="BU28" s="95">
        <v>100</v>
      </c>
      <c r="BV28" s="215">
        <v>0.27</v>
      </c>
      <c r="BW28" s="216">
        <v>100</v>
      </c>
      <c r="BX28" s="343">
        <v>0.47</v>
      </c>
      <c r="BY28" s="344">
        <v>100</v>
      </c>
      <c r="BZ28" s="348">
        <v>0.58</v>
      </c>
      <c r="CA28" s="341">
        <v>100</v>
      </c>
      <c r="CB28" s="342">
        <v>0.51</v>
      </c>
      <c r="CC28" s="323">
        <v>100</v>
      </c>
      <c r="CD28" s="343">
        <v>0.85</v>
      </c>
      <c r="CE28" s="89">
        <v>100</v>
      </c>
      <c r="CF28" s="345">
        <v>0.69</v>
      </c>
      <c r="CG28" s="91">
        <v>100</v>
      </c>
      <c r="CH28" s="350">
        <v>0.43</v>
      </c>
      <c r="CI28" s="92">
        <v>100</v>
      </c>
      <c r="CJ28" s="351">
        <v>0.5</v>
      </c>
      <c r="CK28" s="94">
        <v>100</v>
      </c>
      <c r="CL28" s="352">
        <v>0.32</v>
      </c>
      <c r="CM28" s="95">
        <v>100</v>
      </c>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row>
    <row r="29" spans="2:131" ht="12.75">
      <c r="B29" s="210" t="s">
        <v>13</v>
      </c>
      <c r="C29" s="215">
        <v>1.09</v>
      </c>
      <c r="D29" s="216">
        <v>100</v>
      </c>
      <c r="E29" s="211" t="s">
        <v>28</v>
      </c>
      <c r="F29" s="212">
        <v>1.2</v>
      </c>
      <c r="G29" s="213">
        <v>100</v>
      </c>
      <c r="H29" s="215">
        <v>1.09</v>
      </c>
      <c r="I29" s="216">
        <v>100</v>
      </c>
      <c r="J29" s="219">
        <v>0.93</v>
      </c>
      <c r="K29" s="220">
        <v>100</v>
      </c>
      <c r="L29" s="338">
        <v>1.1</v>
      </c>
      <c r="M29" s="338">
        <v>100</v>
      </c>
      <c r="N29" s="340">
        <v>0.85</v>
      </c>
      <c r="O29" s="340">
        <v>100</v>
      </c>
      <c r="P29" s="341">
        <v>0.7</v>
      </c>
      <c r="Q29" s="341">
        <v>100</v>
      </c>
      <c r="R29" s="342">
        <v>0.8</v>
      </c>
      <c r="S29" s="342">
        <v>100</v>
      </c>
      <c r="T29" s="353">
        <v>1.03</v>
      </c>
      <c r="U29" s="353">
        <v>100</v>
      </c>
      <c r="V29" s="345">
        <v>0.82</v>
      </c>
      <c r="W29" s="345">
        <v>100</v>
      </c>
      <c r="X29" s="350">
        <v>0.68</v>
      </c>
      <c r="Y29" s="350">
        <v>100</v>
      </c>
      <c r="Z29" s="347">
        <v>1.9</v>
      </c>
      <c r="AA29" s="347">
        <v>100</v>
      </c>
      <c r="AB29" s="354">
        <v>1.75</v>
      </c>
      <c r="AC29" s="354">
        <v>100</v>
      </c>
      <c r="AD29" s="355">
        <v>1.5</v>
      </c>
      <c r="AE29" s="355">
        <v>100</v>
      </c>
      <c r="AF29" s="356">
        <v>1.25</v>
      </c>
      <c r="AG29" s="356">
        <v>100</v>
      </c>
      <c r="AH29" s="357">
        <v>1</v>
      </c>
      <c r="AI29" s="357">
        <v>100</v>
      </c>
      <c r="AJ29" s="358">
        <v>1</v>
      </c>
      <c r="AK29" s="358">
        <v>100</v>
      </c>
      <c r="AL29" s="342">
        <v>0.8</v>
      </c>
      <c r="AM29" s="342">
        <v>100</v>
      </c>
      <c r="AN29" s="338">
        <v>0.8</v>
      </c>
      <c r="AO29" s="338">
        <v>100</v>
      </c>
      <c r="AP29" s="346">
        <v>0.5</v>
      </c>
      <c r="AQ29" s="346">
        <v>100</v>
      </c>
      <c r="AR29" s="350">
        <v>0.5</v>
      </c>
      <c r="AS29" s="350">
        <v>100</v>
      </c>
      <c r="AT29" s="341">
        <v>1.69</v>
      </c>
      <c r="AU29" s="341">
        <v>100</v>
      </c>
      <c r="AV29" s="355">
        <v>1.42</v>
      </c>
      <c r="AW29" s="355">
        <v>100</v>
      </c>
      <c r="AX29" s="359">
        <v>1.26</v>
      </c>
      <c r="AY29" s="359">
        <v>100</v>
      </c>
      <c r="AZ29" s="360">
        <v>0.91</v>
      </c>
      <c r="BA29" s="360">
        <v>100</v>
      </c>
      <c r="BB29" s="361">
        <v>0.76</v>
      </c>
      <c r="BC29" s="361">
        <v>100</v>
      </c>
      <c r="BD29" s="338">
        <v>1.35</v>
      </c>
      <c r="BE29" s="339">
        <v>100</v>
      </c>
      <c r="BF29" s="340">
        <v>1.2</v>
      </c>
      <c r="BG29" s="321">
        <v>100</v>
      </c>
      <c r="BH29" s="341">
        <v>1.02</v>
      </c>
      <c r="BI29" s="322">
        <v>100</v>
      </c>
      <c r="BJ29" s="342">
        <v>0.83</v>
      </c>
      <c r="BK29" s="323">
        <v>100</v>
      </c>
      <c r="BL29" s="343">
        <v>0.67</v>
      </c>
      <c r="BM29" s="344">
        <v>100</v>
      </c>
      <c r="BN29" s="345">
        <v>0.51</v>
      </c>
      <c r="BO29" s="325">
        <v>100</v>
      </c>
      <c r="BP29" s="346">
        <v>1.2</v>
      </c>
      <c r="BQ29" s="334">
        <v>100</v>
      </c>
      <c r="BR29" s="347">
        <v>1.02</v>
      </c>
      <c r="BS29" s="327">
        <v>100</v>
      </c>
      <c r="BT29" s="95">
        <v>0</v>
      </c>
      <c r="BU29" s="95">
        <v>100</v>
      </c>
      <c r="BV29" s="215">
        <v>0.44</v>
      </c>
      <c r="BW29" s="216">
        <v>100</v>
      </c>
      <c r="BX29" s="343">
        <v>0.96</v>
      </c>
      <c r="BY29" s="344">
        <v>100</v>
      </c>
      <c r="BZ29" s="348">
        <v>1</v>
      </c>
      <c r="CA29" s="341">
        <v>100</v>
      </c>
      <c r="CB29" s="342">
        <v>0.88</v>
      </c>
      <c r="CC29" s="323">
        <v>100</v>
      </c>
      <c r="CD29" s="343">
        <v>1.47</v>
      </c>
      <c r="CE29" s="89">
        <v>100</v>
      </c>
      <c r="CF29" s="345">
        <v>1.2</v>
      </c>
      <c r="CG29" s="91">
        <v>100</v>
      </c>
      <c r="CH29" s="350">
        <v>0.75</v>
      </c>
      <c r="CI29" s="92">
        <v>100</v>
      </c>
      <c r="CJ29" s="351">
        <v>0.95</v>
      </c>
      <c r="CK29" s="94">
        <v>100</v>
      </c>
      <c r="CL29" s="352">
        <v>0.6</v>
      </c>
      <c r="CM29" s="95">
        <v>100</v>
      </c>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row>
    <row r="30" spans="2:131" ht="12.75">
      <c r="B30" s="210" t="s">
        <v>72</v>
      </c>
      <c r="C30" s="215">
        <v>1</v>
      </c>
      <c r="D30" s="216">
        <v>100</v>
      </c>
      <c r="E30" s="211" t="s">
        <v>28</v>
      </c>
      <c r="F30" s="212">
        <v>1.1</v>
      </c>
      <c r="G30" s="213">
        <v>100</v>
      </c>
      <c r="H30" s="215">
        <v>1</v>
      </c>
      <c r="I30" s="216">
        <v>100</v>
      </c>
      <c r="J30" s="219">
        <v>0.85</v>
      </c>
      <c r="K30" s="220">
        <v>100</v>
      </c>
      <c r="L30" s="338">
        <v>0.85</v>
      </c>
      <c r="M30" s="338">
        <v>100</v>
      </c>
      <c r="N30" s="340">
        <v>0.6</v>
      </c>
      <c r="O30" s="340">
        <v>100</v>
      </c>
      <c r="P30" s="341">
        <v>0.45</v>
      </c>
      <c r="Q30" s="341">
        <v>100</v>
      </c>
      <c r="R30" s="342">
        <v>0.52</v>
      </c>
      <c r="S30" s="342">
        <v>100</v>
      </c>
      <c r="T30" s="353">
        <v>0.86</v>
      </c>
      <c r="U30" s="353">
        <v>100</v>
      </c>
      <c r="V30" s="345">
        <v>0.69</v>
      </c>
      <c r="W30" s="345">
        <v>100</v>
      </c>
      <c r="X30" s="350">
        <v>0.58</v>
      </c>
      <c r="Y30" s="350">
        <v>100</v>
      </c>
      <c r="Z30" s="347">
        <v>1.6</v>
      </c>
      <c r="AA30" s="347">
        <v>100</v>
      </c>
      <c r="AB30" s="354">
        <v>1.5</v>
      </c>
      <c r="AC30" s="354">
        <v>100</v>
      </c>
      <c r="AD30" s="355">
        <v>1.3</v>
      </c>
      <c r="AE30" s="355">
        <v>100</v>
      </c>
      <c r="AF30" s="356">
        <v>1</v>
      </c>
      <c r="AG30" s="356">
        <v>100</v>
      </c>
      <c r="AH30" s="357">
        <v>0.8</v>
      </c>
      <c r="AI30" s="357">
        <v>100</v>
      </c>
      <c r="AJ30" s="358">
        <v>0.8</v>
      </c>
      <c r="AK30" s="358">
        <v>100</v>
      </c>
      <c r="AL30" s="342">
        <v>0.65</v>
      </c>
      <c r="AM30" s="342">
        <v>100</v>
      </c>
      <c r="AN30" s="338">
        <v>0.65</v>
      </c>
      <c r="AO30" s="338">
        <v>100</v>
      </c>
      <c r="AP30" s="346">
        <v>0.5</v>
      </c>
      <c r="AQ30" s="346">
        <v>100</v>
      </c>
      <c r="AR30" s="350">
        <v>0.6</v>
      </c>
      <c r="AS30" s="350">
        <v>100</v>
      </c>
      <c r="AT30" s="341">
        <v>1.3</v>
      </c>
      <c r="AU30" s="341">
        <v>100</v>
      </c>
      <c r="AV30" s="355">
        <v>1</v>
      </c>
      <c r="AW30" s="355">
        <v>100</v>
      </c>
      <c r="AX30" s="359">
        <v>0.9</v>
      </c>
      <c r="AY30" s="359">
        <v>100</v>
      </c>
      <c r="AZ30" s="360">
        <v>0.65</v>
      </c>
      <c r="BA30" s="360">
        <v>100</v>
      </c>
      <c r="BB30" s="361">
        <v>0.6</v>
      </c>
      <c r="BC30" s="361">
        <v>100</v>
      </c>
      <c r="BD30" s="338">
        <v>1.34</v>
      </c>
      <c r="BE30" s="339">
        <v>100</v>
      </c>
      <c r="BF30" s="340">
        <v>1.19</v>
      </c>
      <c r="BG30" s="321">
        <v>100</v>
      </c>
      <c r="BH30" s="341">
        <v>1.01</v>
      </c>
      <c r="BI30" s="322">
        <v>100</v>
      </c>
      <c r="BJ30" s="342">
        <v>0.83</v>
      </c>
      <c r="BK30" s="323">
        <v>100</v>
      </c>
      <c r="BL30" s="343">
        <v>0.66</v>
      </c>
      <c r="BM30" s="344">
        <v>100</v>
      </c>
      <c r="BN30" s="345">
        <v>0.52</v>
      </c>
      <c r="BO30" s="325">
        <v>100</v>
      </c>
      <c r="BP30" s="346">
        <v>1.5</v>
      </c>
      <c r="BQ30" s="334">
        <v>100</v>
      </c>
      <c r="BR30" s="347">
        <v>1.37</v>
      </c>
      <c r="BS30" s="327">
        <v>100</v>
      </c>
      <c r="BT30" s="95">
        <v>1.25</v>
      </c>
      <c r="BU30" s="95">
        <v>100</v>
      </c>
      <c r="BV30" s="215">
        <v>0.46</v>
      </c>
      <c r="BW30" s="216">
        <v>100</v>
      </c>
      <c r="BX30" s="343">
        <v>0.85</v>
      </c>
      <c r="BY30" s="344">
        <v>100</v>
      </c>
      <c r="BZ30" s="348">
        <v>0.85</v>
      </c>
      <c r="CA30" s="341">
        <v>100</v>
      </c>
      <c r="CB30" s="342">
        <v>0.7</v>
      </c>
      <c r="CC30" s="323">
        <v>100</v>
      </c>
      <c r="CD30" s="343">
        <v>1.18</v>
      </c>
      <c r="CE30" s="89">
        <v>100</v>
      </c>
      <c r="CF30" s="345">
        <v>0.96</v>
      </c>
      <c r="CG30" s="91">
        <v>100</v>
      </c>
      <c r="CH30" s="350">
        <v>0.6</v>
      </c>
      <c r="CI30" s="92">
        <v>100</v>
      </c>
      <c r="CJ30" s="351">
        <v>0.95</v>
      </c>
      <c r="CK30" s="94">
        <v>100</v>
      </c>
      <c r="CL30" s="352">
        <v>0.61</v>
      </c>
      <c r="CM30" s="95">
        <v>100</v>
      </c>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row>
    <row r="31" spans="2:131" ht="12.75">
      <c r="B31" s="210" t="s">
        <v>14</v>
      </c>
      <c r="C31" s="215">
        <v>0.38</v>
      </c>
      <c r="D31" s="216">
        <v>100</v>
      </c>
      <c r="E31" s="211" t="s">
        <v>28</v>
      </c>
      <c r="F31" s="212">
        <v>0.5</v>
      </c>
      <c r="G31" s="213">
        <v>100</v>
      </c>
      <c r="H31" s="215">
        <v>0.38</v>
      </c>
      <c r="I31" s="216">
        <v>100</v>
      </c>
      <c r="J31" s="219">
        <v>0.32</v>
      </c>
      <c r="K31" s="220">
        <v>100</v>
      </c>
      <c r="L31" s="338">
        <v>0.3</v>
      </c>
      <c r="M31" s="338">
        <v>100</v>
      </c>
      <c r="N31" s="340">
        <v>0.25</v>
      </c>
      <c r="O31" s="340">
        <v>100</v>
      </c>
      <c r="P31" s="341">
        <v>0.2</v>
      </c>
      <c r="Q31" s="341">
        <v>100</v>
      </c>
      <c r="R31" s="342">
        <v>0.22</v>
      </c>
      <c r="S31" s="342">
        <v>100</v>
      </c>
      <c r="T31" s="353">
        <v>0.38</v>
      </c>
      <c r="U31" s="353">
        <v>100</v>
      </c>
      <c r="V31" s="345">
        <v>0.3</v>
      </c>
      <c r="W31" s="345">
        <v>100</v>
      </c>
      <c r="X31" s="350">
        <v>0.25</v>
      </c>
      <c r="Y31" s="350">
        <v>100</v>
      </c>
      <c r="Z31" s="347">
        <v>0.55</v>
      </c>
      <c r="AA31" s="347">
        <v>100</v>
      </c>
      <c r="AB31" s="354">
        <v>0.45</v>
      </c>
      <c r="AC31" s="354">
        <v>100</v>
      </c>
      <c r="AD31" s="355">
        <v>0.4</v>
      </c>
      <c r="AE31" s="355">
        <v>100</v>
      </c>
      <c r="AF31" s="356">
        <v>0.35</v>
      </c>
      <c r="AG31" s="356">
        <v>100</v>
      </c>
      <c r="AH31" s="357">
        <v>0.25</v>
      </c>
      <c r="AI31" s="357">
        <v>100</v>
      </c>
      <c r="AJ31" s="358">
        <v>0.25</v>
      </c>
      <c r="AK31" s="358">
        <v>100</v>
      </c>
      <c r="AL31" s="342">
        <v>0.25</v>
      </c>
      <c r="AM31" s="342">
        <v>100</v>
      </c>
      <c r="AN31" s="338">
        <v>0.25</v>
      </c>
      <c r="AO31" s="338">
        <v>100</v>
      </c>
      <c r="AP31" s="346">
        <v>0.2</v>
      </c>
      <c r="AQ31" s="346">
        <v>100</v>
      </c>
      <c r="AR31" s="350">
        <v>0.2</v>
      </c>
      <c r="AS31" s="350">
        <v>100</v>
      </c>
      <c r="AT31" s="341">
        <v>0.5</v>
      </c>
      <c r="AU31" s="341">
        <v>100</v>
      </c>
      <c r="AV31" s="355">
        <v>0.45</v>
      </c>
      <c r="AW31" s="355">
        <v>100</v>
      </c>
      <c r="AX31" s="359">
        <v>0.4</v>
      </c>
      <c r="AY31" s="359">
        <v>100</v>
      </c>
      <c r="AZ31" s="360">
        <v>0.3</v>
      </c>
      <c r="BA31" s="360">
        <v>100</v>
      </c>
      <c r="BB31" s="361">
        <v>0.27</v>
      </c>
      <c r="BC31" s="361">
        <v>100</v>
      </c>
      <c r="BD31" s="338">
        <v>0.36</v>
      </c>
      <c r="BE31" s="339">
        <v>100</v>
      </c>
      <c r="BF31" s="340">
        <v>0.32</v>
      </c>
      <c r="BG31" s="321">
        <v>100</v>
      </c>
      <c r="BH31" s="341">
        <v>0.27</v>
      </c>
      <c r="BI31" s="322">
        <v>100</v>
      </c>
      <c r="BJ31" s="342">
        <v>0.22</v>
      </c>
      <c r="BK31" s="323">
        <v>100</v>
      </c>
      <c r="BL31" s="343">
        <v>0.18</v>
      </c>
      <c r="BM31" s="344">
        <v>100</v>
      </c>
      <c r="BN31" s="345">
        <v>0.14</v>
      </c>
      <c r="BO31" s="325">
        <v>100</v>
      </c>
      <c r="BP31" s="346">
        <v>0.32</v>
      </c>
      <c r="BQ31" s="334">
        <v>100</v>
      </c>
      <c r="BR31" s="347">
        <v>0.27</v>
      </c>
      <c r="BS31" s="327">
        <v>100</v>
      </c>
      <c r="BT31" s="95">
        <v>0.27</v>
      </c>
      <c r="BU31" s="95">
        <v>100</v>
      </c>
      <c r="BV31" s="215">
        <v>0.13</v>
      </c>
      <c r="BW31" s="216">
        <v>100</v>
      </c>
      <c r="BX31" s="343">
        <v>0.22</v>
      </c>
      <c r="BY31" s="344">
        <v>100</v>
      </c>
      <c r="BZ31" s="348">
        <v>0.35</v>
      </c>
      <c r="CA31" s="341">
        <v>100</v>
      </c>
      <c r="CB31" s="342">
        <v>0.3</v>
      </c>
      <c r="CC31" s="323">
        <v>100</v>
      </c>
      <c r="CD31" s="343">
        <v>0.4</v>
      </c>
      <c r="CE31" s="89">
        <v>100</v>
      </c>
      <c r="CF31" s="345">
        <v>0.35</v>
      </c>
      <c r="CG31" s="91">
        <v>100</v>
      </c>
      <c r="CH31" s="350">
        <v>0.22</v>
      </c>
      <c r="CI31" s="92">
        <v>100</v>
      </c>
      <c r="CJ31" s="351">
        <v>0.35</v>
      </c>
      <c r="CK31" s="94">
        <v>100</v>
      </c>
      <c r="CL31" s="352">
        <v>0.25</v>
      </c>
      <c r="CM31" s="95">
        <v>100</v>
      </c>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row>
    <row r="32" spans="2:131" ht="12.75">
      <c r="B32" s="210" t="s">
        <v>131</v>
      </c>
      <c r="C32" s="215">
        <v>0</v>
      </c>
      <c r="D32" s="216">
        <v>100</v>
      </c>
      <c r="E32" s="211" t="s">
        <v>28</v>
      </c>
      <c r="F32" s="212">
        <v>0</v>
      </c>
      <c r="G32" s="213">
        <v>100</v>
      </c>
      <c r="H32" s="215">
        <v>0</v>
      </c>
      <c r="I32" s="216">
        <v>100</v>
      </c>
      <c r="J32" s="219">
        <v>0</v>
      </c>
      <c r="K32" s="220">
        <v>100</v>
      </c>
      <c r="L32" s="338">
        <v>0.32</v>
      </c>
      <c r="M32" s="338">
        <v>100</v>
      </c>
      <c r="N32" s="340">
        <v>0.27</v>
      </c>
      <c r="O32" s="340">
        <v>100</v>
      </c>
      <c r="P32" s="341">
        <v>0.22</v>
      </c>
      <c r="Q32" s="341">
        <v>100</v>
      </c>
      <c r="R32" s="342">
        <v>0.25</v>
      </c>
      <c r="S32" s="342">
        <v>100</v>
      </c>
      <c r="T32" s="353">
        <v>0.35</v>
      </c>
      <c r="U32" s="353">
        <v>100</v>
      </c>
      <c r="V32" s="345">
        <v>0.28</v>
      </c>
      <c r="W32" s="345">
        <v>100</v>
      </c>
      <c r="X32" s="350">
        <v>0.23</v>
      </c>
      <c r="Y32" s="350">
        <v>100</v>
      </c>
      <c r="Z32" s="347">
        <v>0.5</v>
      </c>
      <c r="AA32" s="347">
        <v>100</v>
      </c>
      <c r="AB32" s="354">
        <v>0.5</v>
      </c>
      <c r="AC32" s="354">
        <v>100</v>
      </c>
      <c r="AD32" s="355">
        <v>0.4</v>
      </c>
      <c r="AE32" s="355">
        <v>100</v>
      </c>
      <c r="AF32" s="356">
        <v>0.3</v>
      </c>
      <c r="AG32" s="356">
        <v>100</v>
      </c>
      <c r="AH32" s="357">
        <v>0.3</v>
      </c>
      <c r="AI32" s="357">
        <v>100</v>
      </c>
      <c r="AJ32" s="358">
        <v>0.3</v>
      </c>
      <c r="AK32" s="358">
        <v>100</v>
      </c>
      <c r="AL32" s="342">
        <v>0.2</v>
      </c>
      <c r="AM32" s="342">
        <v>100</v>
      </c>
      <c r="AN32" s="338">
        <v>0.2</v>
      </c>
      <c r="AO32" s="338">
        <v>100</v>
      </c>
      <c r="AP32" s="346">
        <v>0.2</v>
      </c>
      <c r="AQ32" s="346">
        <v>100</v>
      </c>
      <c r="AR32" s="350">
        <v>0.2</v>
      </c>
      <c r="AS32" s="350">
        <v>100</v>
      </c>
      <c r="AT32" s="341">
        <v>0.25</v>
      </c>
      <c r="AU32" s="341">
        <v>100</v>
      </c>
      <c r="AV32" s="355">
        <v>0.25</v>
      </c>
      <c r="AW32" s="355">
        <v>100</v>
      </c>
      <c r="AX32" s="359">
        <v>0.3</v>
      </c>
      <c r="AY32" s="359">
        <v>100</v>
      </c>
      <c r="AZ32" s="360">
        <v>0.25</v>
      </c>
      <c r="BA32" s="360">
        <v>100</v>
      </c>
      <c r="BB32" s="361">
        <v>0.23</v>
      </c>
      <c r="BC32" s="361">
        <v>100</v>
      </c>
      <c r="BD32" s="338">
        <v>0</v>
      </c>
      <c r="BE32" s="339">
        <v>100</v>
      </c>
      <c r="BF32" s="340">
        <v>0</v>
      </c>
      <c r="BG32" s="321">
        <v>100</v>
      </c>
      <c r="BH32" s="341">
        <v>0</v>
      </c>
      <c r="BI32" s="322">
        <v>100</v>
      </c>
      <c r="BJ32" s="342">
        <v>0</v>
      </c>
      <c r="BK32" s="323">
        <v>100</v>
      </c>
      <c r="BL32" s="343">
        <v>0</v>
      </c>
      <c r="BM32" s="344">
        <v>100</v>
      </c>
      <c r="BN32" s="345">
        <v>0</v>
      </c>
      <c r="BO32" s="325">
        <v>100</v>
      </c>
      <c r="BP32" s="346">
        <v>0</v>
      </c>
      <c r="BQ32" s="334">
        <v>100</v>
      </c>
      <c r="BR32" s="347">
        <v>0</v>
      </c>
      <c r="BS32" s="327">
        <v>100</v>
      </c>
      <c r="BT32" s="95">
        <v>0</v>
      </c>
      <c r="BU32" s="95">
        <v>100</v>
      </c>
      <c r="BV32" s="215">
        <v>0</v>
      </c>
      <c r="BW32" s="216">
        <v>100</v>
      </c>
      <c r="BX32" s="343">
        <v>0</v>
      </c>
      <c r="BY32" s="344">
        <v>100</v>
      </c>
      <c r="BZ32" s="348">
        <v>0</v>
      </c>
      <c r="CA32" s="341">
        <v>100</v>
      </c>
      <c r="CB32" s="342">
        <v>0</v>
      </c>
      <c r="CC32" s="323">
        <v>100</v>
      </c>
      <c r="CD32" s="343">
        <v>0</v>
      </c>
      <c r="CE32" s="89">
        <v>100</v>
      </c>
      <c r="CF32" s="345">
        <v>0</v>
      </c>
      <c r="CG32" s="91">
        <v>100</v>
      </c>
      <c r="CH32" s="350">
        <v>0</v>
      </c>
      <c r="CI32" s="92">
        <v>100</v>
      </c>
      <c r="CJ32" s="351">
        <v>0</v>
      </c>
      <c r="CK32" s="94">
        <v>100</v>
      </c>
      <c r="CL32" s="352">
        <v>0</v>
      </c>
      <c r="CM32" s="95">
        <v>100</v>
      </c>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row>
    <row r="33" spans="2:131" ht="12.75">
      <c r="B33" s="210" t="s">
        <v>192</v>
      </c>
      <c r="C33" s="215">
        <v>0.72</v>
      </c>
      <c r="D33" s="216">
        <v>100</v>
      </c>
      <c r="E33" s="211" t="s">
        <v>28</v>
      </c>
      <c r="F33" s="212">
        <v>0.9</v>
      </c>
      <c r="G33" s="213">
        <v>100</v>
      </c>
      <c r="H33" s="215">
        <v>0.72</v>
      </c>
      <c r="I33" s="216">
        <v>100</v>
      </c>
      <c r="J33" s="219">
        <v>0.6</v>
      </c>
      <c r="K33" s="220">
        <v>100</v>
      </c>
      <c r="L33" s="338">
        <v>0.62</v>
      </c>
      <c r="M33" s="338">
        <v>100</v>
      </c>
      <c r="N33" s="340">
        <v>0.52</v>
      </c>
      <c r="O33" s="340">
        <v>100</v>
      </c>
      <c r="P33" s="341">
        <v>0.42</v>
      </c>
      <c r="Q33" s="341">
        <v>100</v>
      </c>
      <c r="R33" s="342">
        <v>0.47</v>
      </c>
      <c r="S33" s="342">
        <v>100</v>
      </c>
      <c r="T33" s="353">
        <v>0.73</v>
      </c>
      <c r="U33" s="353">
        <v>100</v>
      </c>
      <c r="V33" s="345">
        <v>0.58</v>
      </c>
      <c r="W33" s="345">
        <v>100</v>
      </c>
      <c r="X33" s="350">
        <v>0.48</v>
      </c>
      <c r="Y33" s="350">
        <v>100</v>
      </c>
      <c r="Z33" s="347">
        <v>1.05</v>
      </c>
      <c r="AA33" s="347">
        <v>100</v>
      </c>
      <c r="AB33" s="354">
        <v>0.95</v>
      </c>
      <c r="AC33" s="354">
        <v>100</v>
      </c>
      <c r="AD33" s="355">
        <v>0.8</v>
      </c>
      <c r="AE33" s="355">
        <v>100</v>
      </c>
      <c r="AF33" s="356">
        <v>0.65</v>
      </c>
      <c r="AG33" s="356">
        <v>100</v>
      </c>
      <c r="AH33" s="357">
        <v>0.55</v>
      </c>
      <c r="AI33" s="357">
        <v>100</v>
      </c>
      <c r="AJ33" s="358">
        <v>0.55</v>
      </c>
      <c r="AK33" s="358">
        <v>100</v>
      </c>
      <c r="AL33" s="342">
        <v>0.45</v>
      </c>
      <c r="AM33" s="342">
        <v>100</v>
      </c>
      <c r="AN33" s="338">
        <v>0.45</v>
      </c>
      <c r="AO33" s="338">
        <v>100</v>
      </c>
      <c r="AP33" s="346">
        <v>0.4</v>
      </c>
      <c r="AQ33" s="346">
        <v>100</v>
      </c>
      <c r="AR33" s="350">
        <v>0.4</v>
      </c>
      <c r="AS33" s="350">
        <v>100</v>
      </c>
      <c r="AT33" s="341">
        <v>0.75</v>
      </c>
      <c r="AU33" s="341">
        <v>100</v>
      </c>
      <c r="AV33" s="355">
        <v>0.7</v>
      </c>
      <c r="AW33" s="355">
        <v>100</v>
      </c>
      <c r="AX33" s="359">
        <v>0.7</v>
      </c>
      <c r="AY33" s="359">
        <v>100</v>
      </c>
      <c r="AZ33" s="360">
        <v>0.55</v>
      </c>
      <c r="BA33" s="360">
        <v>100</v>
      </c>
      <c r="BB33" s="361">
        <v>0.5</v>
      </c>
      <c r="BC33" s="361">
        <v>100</v>
      </c>
      <c r="BD33" s="338">
        <v>0.76</v>
      </c>
      <c r="BE33" s="339">
        <v>100</v>
      </c>
      <c r="BF33" s="340">
        <v>0.68</v>
      </c>
      <c r="BG33" s="321">
        <v>100</v>
      </c>
      <c r="BH33" s="341">
        <v>0.58</v>
      </c>
      <c r="BI33" s="322">
        <v>100</v>
      </c>
      <c r="BJ33" s="342">
        <v>0.47</v>
      </c>
      <c r="BK33" s="323">
        <v>100</v>
      </c>
      <c r="BL33" s="343">
        <v>0.39</v>
      </c>
      <c r="BM33" s="344">
        <v>100</v>
      </c>
      <c r="BN33" s="345">
        <v>0.31</v>
      </c>
      <c r="BO33" s="325">
        <v>100</v>
      </c>
      <c r="BP33" s="346">
        <v>0.9</v>
      </c>
      <c r="BQ33" s="334">
        <v>100</v>
      </c>
      <c r="BR33" s="347">
        <v>0.81</v>
      </c>
      <c r="BS33" s="327">
        <v>100</v>
      </c>
      <c r="BT33" s="95">
        <v>0.75</v>
      </c>
      <c r="BU33" s="95">
        <v>100</v>
      </c>
      <c r="BV33" s="215">
        <v>0.332</v>
      </c>
      <c r="BW33" s="216">
        <v>100</v>
      </c>
      <c r="BX33" s="343">
        <v>0.41</v>
      </c>
      <c r="BY33" s="344">
        <v>100</v>
      </c>
      <c r="BZ33" s="348">
        <v>0.7</v>
      </c>
      <c r="CA33" s="341">
        <v>100</v>
      </c>
      <c r="CB33" s="342">
        <v>0.65</v>
      </c>
      <c r="CC33" s="323">
        <v>100</v>
      </c>
      <c r="CD33" s="343">
        <v>0.88</v>
      </c>
      <c r="CE33" s="89">
        <v>100</v>
      </c>
      <c r="CF33" s="345">
        <v>0.72</v>
      </c>
      <c r="CG33" s="91">
        <v>100</v>
      </c>
      <c r="CH33" s="350">
        <v>0.45</v>
      </c>
      <c r="CI33" s="92">
        <v>100</v>
      </c>
      <c r="CJ33" s="351">
        <v>0.85</v>
      </c>
      <c r="CK33" s="94">
        <v>100</v>
      </c>
      <c r="CL33" s="352">
        <v>0.6</v>
      </c>
      <c r="CM33" s="95">
        <v>100</v>
      </c>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row>
    <row r="34" spans="2:131" ht="12.75">
      <c r="B34" s="210" t="s">
        <v>132</v>
      </c>
      <c r="C34" s="215">
        <v>0.65</v>
      </c>
      <c r="D34" s="216">
        <v>100</v>
      </c>
      <c r="E34" s="211" t="s">
        <v>28</v>
      </c>
      <c r="F34" s="212">
        <v>0.72</v>
      </c>
      <c r="G34" s="213">
        <v>100</v>
      </c>
      <c r="H34" s="215">
        <v>0.65</v>
      </c>
      <c r="I34" s="216">
        <v>100</v>
      </c>
      <c r="J34" s="219">
        <v>0.56</v>
      </c>
      <c r="K34" s="220">
        <v>100</v>
      </c>
      <c r="L34" s="338">
        <v>0.54</v>
      </c>
      <c r="M34" s="338">
        <v>100</v>
      </c>
      <c r="N34" s="340">
        <v>0.45</v>
      </c>
      <c r="O34" s="340">
        <v>100</v>
      </c>
      <c r="P34" s="341">
        <v>0.36</v>
      </c>
      <c r="Q34" s="341">
        <v>100</v>
      </c>
      <c r="R34" s="342">
        <v>0.4</v>
      </c>
      <c r="S34" s="342">
        <v>100</v>
      </c>
      <c r="T34" s="353">
        <v>0.59</v>
      </c>
      <c r="U34" s="353">
        <v>100</v>
      </c>
      <c r="V34" s="345">
        <v>0.47</v>
      </c>
      <c r="W34" s="345">
        <v>100</v>
      </c>
      <c r="X34" s="350">
        <v>0.39</v>
      </c>
      <c r="Y34" s="350">
        <v>100</v>
      </c>
      <c r="Z34" s="347">
        <v>1</v>
      </c>
      <c r="AA34" s="347">
        <v>100</v>
      </c>
      <c r="AB34" s="354">
        <v>0.9</v>
      </c>
      <c r="AC34" s="354">
        <v>100</v>
      </c>
      <c r="AD34" s="355">
        <v>0.8</v>
      </c>
      <c r="AE34" s="355">
        <v>100</v>
      </c>
      <c r="AF34" s="356">
        <v>0.7</v>
      </c>
      <c r="AG34" s="356">
        <v>100</v>
      </c>
      <c r="AH34" s="357">
        <v>0.6</v>
      </c>
      <c r="AI34" s="357">
        <v>100</v>
      </c>
      <c r="AJ34" s="358">
        <v>0.6</v>
      </c>
      <c r="AK34" s="358">
        <v>100</v>
      </c>
      <c r="AL34" s="342">
        <v>0.5</v>
      </c>
      <c r="AM34" s="342">
        <v>100</v>
      </c>
      <c r="AN34" s="338">
        <v>0.5</v>
      </c>
      <c r="AO34" s="338">
        <v>100</v>
      </c>
      <c r="AP34" s="346">
        <v>0.4</v>
      </c>
      <c r="AQ34" s="346">
        <v>100</v>
      </c>
      <c r="AR34" s="350">
        <v>0.55</v>
      </c>
      <c r="AS34" s="350">
        <v>100</v>
      </c>
      <c r="AT34" s="341">
        <v>0.96</v>
      </c>
      <c r="AU34" s="341">
        <v>100</v>
      </c>
      <c r="AV34" s="355">
        <v>0.78</v>
      </c>
      <c r="AW34" s="355">
        <v>100</v>
      </c>
      <c r="AX34" s="359">
        <v>0</v>
      </c>
      <c r="AY34" s="359">
        <v>100</v>
      </c>
      <c r="AZ34" s="360">
        <v>0</v>
      </c>
      <c r="BA34" s="360">
        <v>100</v>
      </c>
      <c r="BB34" s="361">
        <v>0</v>
      </c>
      <c r="BC34" s="361">
        <v>100</v>
      </c>
      <c r="BD34" s="338">
        <v>0.8</v>
      </c>
      <c r="BE34" s="339">
        <v>100</v>
      </c>
      <c r="BF34" s="340">
        <v>0.71</v>
      </c>
      <c r="BG34" s="321">
        <v>100</v>
      </c>
      <c r="BH34" s="341">
        <v>0.61</v>
      </c>
      <c r="BI34" s="322">
        <v>100</v>
      </c>
      <c r="BJ34" s="342">
        <v>0.49</v>
      </c>
      <c r="BK34" s="323">
        <v>100</v>
      </c>
      <c r="BL34" s="343">
        <v>0.4</v>
      </c>
      <c r="BM34" s="344">
        <v>100</v>
      </c>
      <c r="BN34" s="345">
        <v>0.31</v>
      </c>
      <c r="BO34" s="325">
        <v>100</v>
      </c>
      <c r="BP34" s="346">
        <v>0.71</v>
      </c>
      <c r="BQ34" s="334">
        <v>100</v>
      </c>
      <c r="BR34" s="347">
        <v>0.61</v>
      </c>
      <c r="BS34" s="327">
        <v>100</v>
      </c>
      <c r="BT34" s="95">
        <v>0</v>
      </c>
      <c r="BU34" s="95">
        <v>100</v>
      </c>
      <c r="BV34" s="215">
        <v>0.27</v>
      </c>
      <c r="BW34" s="216">
        <v>100</v>
      </c>
      <c r="BX34" s="343">
        <v>0.46</v>
      </c>
      <c r="BY34" s="344">
        <v>100</v>
      </c>
      <c r="BZ34" s="348">
        <v>0.55</v>
      </c>
      <c r="CA34" s="341">
        <v>100</v>
      </c>
      <c r="CB34" s="342">
        <v>0.5</v>
      </c>
      <c r="CC34" s="323">
        <v>100</v>
      </c>
      <c r="CD34" s="343">
        <v>0.76</v>
      </c>
      <c r="CE34" s="89">
        <v>100</v>
      </c>
      <c r="CF34" s="345">
        <v>0.65</v>
      </c>
      <c r="CG34" s="91">
        <v>100</v>
      </c>
      <c r="CH34" s="350">
        <v>0.4</v>
      </c>
      <c r="CI34" s="92">
        <v>100</v>
      </c>
      <c r="CJ34" s="351">
        <v>0.6</v>
      </c>
      <c r="CK34" s="94">
        <v>100</v>
      </c>
      <c r="CL34" s="352">
        <v>0.43</v>
      </c>
      <c r="CM34" s="95">
        <v>100</v>
      </c>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row>
    <row r="35" spans="2:131" ht="12.75">
      <c r="B35" s="210" t="s">
        <v>74</v>
      </c>
      <c r="C35" s="215">
        <v>0</v>
      </c>
      <c r="D35" s="216">
        <v>100</v>
      </c>
      <c r="E35" s="211" t="s">
        <v>28</v>
      </c>
      <c r="F35" s="212">
        <v>0</v>
      </c>
      <c r="G35" s="213">
        <v>100</v>
      </c>
      <c r="H35" s="215">
        <v>0</v>
      </c>
      <c r="I35" s="216">
        <v>100</v>
      </c>
      <c r="J35" s="219">
        <v>0</v>
      </c>
      <c r="K35" s="220">
        <v>100</v>
      </c>
      <c r="L35" s="338">
        <v>0.46</v>
      </c>
      <c r="M35" s="338">
        <v>100</v>
      </c>
      <c r="N35" s="340">
        <v>0.38</v>
      </c>
      <c r="O35" s="340">
        <v>100</v>
      </c>
      <c r="P35" s="341">
        <v>0.31</v>
      </c>
      <c r="Q35" s="341">
        <v>100</v>
      </c>
      <c r="R35" s="342">
        <v>0.35</v>
      </c>
      <c r="S35" s="342">
        <v>100</v>
      </c>
      <c r="T35" s="353">
        <v>0.45</v>
      </c>
      <c r="U35" s="353">
        <v>100</v>
      </c>
      <c r="V35" s="345">
        <v>0.36</v>
      </c>
      <c r="W35" s="345">
        <v>100</v>
      </c>
      <c r="X35" s="350">
        <v>0.3</v>
      </c>
      <c r="Y35" s="350">
        <v>100</v>
      </c>
      <c r="Z35" s="347">
        <v>0.8</v>
      </c>
      <c r="AA35" s="347">
        <v>100</v>
      </c>
      <c r="AB35" s="354">
        <v>0.7</v>
      </c>
      <c r="AC35" s="354">
        <v>100</v>
      </c>
      <c r="AD35" s="355">
        <v>0.4</v>
      </c>
      <c r="AE35" s="355">
        <v>100</v>
      </c>
      <c r="AF35" s="356">
        <v>0.3</v>
      </c>
      <c r="AG35" s="356">
        <v>100</v>
      </c>
      <c r="AH35" s="357">
        <v>0.3</v>
      </c>
      <c r="AI35" s="357">
        <v>100</v>
      </c>
      <c r="AJ35" s="358">
        <v>0.3</v>
      </c>
      <c r="AK35" s="358">
        <v>100</v>
      </c>
      <c r="AL35" s="342">
        <v>0.4</v>
      </c>
      <c r="AM35" s="342">
        <v>100</v>
      </c>
      <c r="AN35" s="338">
        <v>0.4</v>
      </c>
      <c r="AO35" s="338">
        <v>100</v>
      </c>
      <c r="AP35" s="346">
        <v>0.4</v>
      </c>
      <c r="AQ35" s="346">
        <v>100</v>
      </c>
      <c r="AR35" s="350">
        <v>0.45</v>
      </c>
      <c r="AS35" s="350">
        <v>100</v>
      </c>
      <c r="AT35" s="341">
        <v>0.84</v>
      </c>
      <c r="AU35" s="341">
        <v>100</v>
      </c>
      <c r="AV35" s="355">
        <v>0.62</v>
      </c>
      <c r="AW35" s="355">
        <v>100</v>
      </c>
      <c r="AX35" s="359">
        <v>0</v>
      </c>
      <c r="AY35" s="359">
        <v>100</v>
      </c>
      <c r="AZ35" s="360">
        <v>0</v>
      </c>
      <c r="BA35" s="360">
        <v>100</v>
      </c>
      <c r="BB35" s="361">
        <v>0</v>
      </c>
      <c r="BC35" s="361">
        <v>100</v>
      </c>
      <c r="BD35" s="338">
        <v>0</v>
      </c>
      <c r="BE35" s="339">
        <v>100</v>
      </c>
      <c r="BF35" s="340">
        <v>0</v>
      </c>
      <c r="BG35" s="321">
        <v>100</v>
      </c>
      <c r="BH35" s="341">
        <v>0</v>
      </c>
      <c r="BI35" s="322">
        <v>100</v>
      </c>
      <c r="BJ35" s="342">
        <v>0</v>
      </c>
      <c r="BK35" s="323">
        <v>100</v>
      </c>
      <c r="BL35" s="343">
        <v>0</v>
      </c>
      <c r="BM35" s="344">
        <v>100</v>
      </c>
      <c r="BN35" s="345">
        <v>0</v>
      </c>
      <c r="BO35" s="325">
        <v>100</v>
      </c>
      <c r="BP35" s="346">
        <v>0</v>
      </c>
      <c r="BQ35" s="334">
        <v>100</v>
      </c>
      <c r="BR35" s="347">
        <v>0</v>
      </c>
      <c r="BS35" s="327">
        <v>100</v>
      </c>
      <c r="BT35" s="95">
        <v>0</v>
      </c>
      <c r="BU35" s="95">
        <v>100</v>
      </c>
      <c r="BV35" s="215">
        <v>0</v>
      </c>
      <c r="BW35" s="216">
        <v>100</v>
      </c>
      <c r="BX35" s="343">
        <v>0</v>
      </c>
      <c r="BY35" s="344">
        <v>100</v>
      </c>
      <c r="BZ35" s="348">
        <v>0</v>
      </c>
      <c r="CA35" s="341">
        <v>100</v>
      </c>
      <c r="CB35" s="342">
        <v>0</v>
      </c>
      <c r="CC35" s="323">
        <v>100</v>
      </c>
      <c r="CD35" s="343">
        <v>0</v>
      </c>
      <c r="CE35" s="89">
        <v>100</v>
      </c>
      <c r="CF35" s="345">
        <v>0</v>
      </c>
      <c r="CG35" s="91">
        <v>100</v>
      </c>
      <c r="CH35" s="350">
        <v>0</v>
      </c>
      <c r="CI35" s="92">
        <v>100</v>
      </c>
      <c r="CJ35" s="351">
        <v>0</v>
      </c>
      <c r="CK35" s="94">
        <v>100</v>
      </c>
      <c r="CL35" s="352">
        <v>0</v>
      </c>
      <c r="CM35" s="95">
        <v>100</v>
      </c>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row>
    <row r="36" spans="2:131" ht="12.75">
      <c r="B36" s="210" t="s">
        <v>193</v>
      </c>
      <c r="C36" s="215">
        <v>1.22</v>
      </c>
      <c r="D36" s="216">
        <v>100</v>
      </c>
      <c r="E36" s="211" t="s">
        <v>28</v>
      </c>
      <c r="F36" s="212">
        <v>1.34</v>
      </c>
      <c r="G36" s="213">
        <v>100</v>
      </c>
      <c r="H36" s="215">
        <v>1.22</v>
      </c>
      <c r="I36" s="216">
        <v>100</v>
      </c>
      <c r="J36" s="219">
        <v>1.04</v>
      </c>
      <c r="K36" s="220">
        <v>100</v>
      </c>
      <c r="L36" s="338">
        <v>1</v>
      </c>
      <c r="M36" s="338">
        <v>100</v>
      </c>
      <c r="N36" s="340">
        <v>0.83</v>
      </c>
      <c r="O36" s="340">
        <v>100</v>
      </c>
      <c r="P36" s="341">
        <v>0.67</v>
      </c>
      <c r="Q36" s="341">
        <v>100</v>
      </c>
      <c r="R36" s="342">
        <v>0.75</v>
      </c>
      <c r="S36" s="342">
        <v>100</v>
      </c>
      <c r="T36" s="353">
        <v>1.04</v>
      </c>
      <c r="U36" s="353">
        <v>100</v>
      </c>
      <c r="V36" s="345">
        <v>0.83</v>
      </c>
      <c r="W36" s="345">
        <v>100</v>
      </c>
      <c r="X36" s="350">
        <v>0.69</v>
      </c>
      <c r="Y36" s="350">
        <v>100</v>
      </c>
      <c r="Z36" s="347">
        <v>1.8</v>
      </c>
      <c r="AA36" s="347">
        <v>100</v>
      </c>
      <c r="AB36" s="354">
        <v>1.6</v>
      </c>
      <c r="AC36" s="354">
        <v>100</v>
      </c>
      <c r="AD36" s="355">
        <v>1.2</v>
      </c>
      <c r="AE36" s="355">
        <v>100</v>
      </c>
      <c r="AF36" s="356">
        <v>1</v>
      </c>
      <c r="AG36" s="356">
        <v>100</v>
      </c>
      <c r="AH36" s="357">
        <v>0.9</v>
      </c>
      <c r="AI36" s="357">
        <v>100</v>
      </c>
      <c r="AJ36" s="358">
        <v>0.9</v>
      </c>
      <c r="AK36" s="358">
        <v>100</v>
      </c>
      <c r="AL36" s="342">
        <v>0.9</v>
      </c>
      <c r="AM36" s="342">
        <v>100</v>
      </c>
      <c r="AN36" s="338">
        <v>0.9</v>
      </c>
      <c r="AO36" s="338">
        <v>100</v>
      </c>
      <c r="AP36" s="346">
        <v>0.8</v>
      </c>
      <c r="AQ36" s="346">
        <v>100</v>
      </c>
      <c r="AR36" s="350">
        <v>1</v>
      </c>
      <c r="AS36" s="350">
        <v>100</v>
      </c>
      <c r="AT36" s="341">
        <v>1.8</v>
      </c>
      <c r="AU36" s="341">
        <v>100</v>
      </c>
      <c r="AV36" s="355">
        <v>1.4</v>
      </c>
      <c r="AW36" s="355">
        <v>100</v>
      </c>
      <c r="AX36" s="359">
        <v>0</v>
      </c>
      <c r="AY36" s="359">
        <v>100</v>
      </c>
      <c r="AZ36" s="360">
        <v>0</v>
      </c>
      <c r="BA36" s="360">
        <v>100</v>
      </c>
      <c r="BB36" s="361">
        <v>0</v>
      </c>
      <c r="BC36" s="361">
        <v>100</v>
      </c>
      <c r="BD36" s="338">
        <v>1.26</v>
      </c>
      <c r="BE36" s="339">
        <v>100</v>
      </c>
      <c r="BF36" s="340">
        <v>1.12</v>
      </c>
      <c r="BG36" s="321">
        <v>100</v>
      </c>
      <c r="BH36" s="341">
        <v>0.95</v>
      </c>
      <c r="BI36" s="322">
        <v>100</v>
      </c>
      <c r="BJ36" s="342">
        <v>0.78</v>
      </c>
      <c r="BK36" s="323">
        <v>100</v>
      </c>
      <c r="BL36" s="343">
        <v>0.63</v>
      </c>
      <c r="BM36" s="344">
        <v>100</v>
      </c>
      <c r="BN36" s="345">
        <v>0.49</v>
      </c>
      <c r="BO36" s="325">
        <v>100</v>
      </c>
      <c r="BP36" s="346">
        <v>1.12</v>
      </c>
      <c r="BQ36" s="334">
        <v>100</v>
      </c>
      <c r="BR36" s="347">
        <v>0.95</v>
      </c>
      <c r="BS36" s="327">
        <v>100</v>
      </c>
      <c r="BT36" s="95">
        <v>0.95</v>
      </c>
      <c r="BU36" s="95">
        <v>100</v>
      </c>
      <c r="BV36" s="215">
        <v>0</v>
      </c>
      <c r="BW36" s="216">
        <v>100</v>
      </c>
      <c r="BX36" s="343">
        <v>0</v>
      </c>
      <c r="BY36" s="344">
        <v>100</v>
      </c>
      <c r="BZ36" s="348">
        <v>1.04</v>
      </c>
      <c r="CA36" s="341">
        <v>100</v>
      </c>
      <c r="CB36" s="342">
        <v>0.91</v>
      </c>
      <c r="CC36" s="323">
        <v>100</v>
      </c>
      <c r="CD36" s="343">
        <v>1.53</v>
      </c>
      <c r="CE36" s="89">
        <v>100</v>
      </c>
      <c r="CF36" s="345">
        <v>1.25</v>
      </c>
      <c r="CG36" s="91">
        <v>100</v>
      </c>
      <c r="CH36" s="350">
        <v>0.78</v>
      </c>
      <c r="CI36" s="92">
        <v>100</v>
      </c>
      <c r="CJ36" s="351">
        <v>1.29</v>
      </c>
      <c r="CK36" s="94">
        <v>100</v>
      </c>
      <c r="CL36" s="352">
        <v>0.83</v>
      </c>
      <c r="CM36" s="95">
        <v>100</v>
      </c>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row>
    <row r="37" spans="2:131" ht="12.75">
      <c r="B37" s="210" t="s">
        <v>151</v>
      </c>
      <c r="C37" s="215">
        <v>0.74</v>
      </c>
      <c r="D37" s="216">
        <v>100</v>
      </c>
      <c r="E37" s="211" t="s">
        <v>28</v>
      </c>
      <c r="F37" s="212">
        <v>0.8</v>
      </c>
      <c r="G37" s="213">
        <v>100</v>
      </c>
      <c r="H37" s="215">
        <v>0.74</v>
      </c>
      <c r="I37" s="216">
        <v>100</v>
      </c>
      <c r="J37" s="219">
        <v>0.68</v>
      </c>
      <c r="K37" s="220">
        <v>100</v>
      </c>
      <c r="L37" s="338">
        <v>0.68</v>
      </c>
      <c r="M37" s="338">
        <v>100</v>
      </c>
      <c r="N37" s="340">
        <v>0.57</v>
      </c>
      <c r="O37" s="340">
        <v>100</v>
      </c>
      <c r="P37" s="341">
        <v>0.37</v>
      </c>
      <c r="Q37" s="341">
        <v>100</v>
      </c>
      <c r="R37" s="342">
        <v>0.47</v>
      </c>
      <c r="S37" s="342">
        <v>100</v>
      </c>
      <c r="T37" s="353">
        <v>0.59</v>
      </c>
      <c r="U37" s="353">
        <v>100</v>
      </c>
      <c r="V37" s="345">
        <v>0.47</v>
      </c>
      <c r="W37" s="345">
        <v>100</v>
      </c>
      <c r="X37" s="350">
        <v>0.39</v>
      </c>
      <c r="Y37" s="350">
        <v>100</v>
      </c>
      <c r="Z37" s="347">
        <v>1</v>
      </c>
      <c r="AA37" s="347">
        <v>100</v>
      </c>
      <c r="AB37" s="354">
        <v>0.95</v>
      </c>
      <c r="AC37" s="354">
        <v>100</v>
      </c>
      <c r="AD37" s="355">
        <v>0.8</v>
      </c>
      <c r="AE37" s="355">
        <v>100</v>
      </c>
      <c r="AF37" s="356">
        <v>0.75</v>
      </c>
      <c r="AG37" s="356">
        <v>100</v>
      </c>
      <c r="AH37" s="357">
        <v>0.6</v>
      </c>
      <c r="AI37" s="357">
        <v>100</v>
      </c>
      <c r="AJ37" s="358">
        <v>0.6</v>
      </c>
      <c r="AK37" s="358">
        <v>100</v>
      </c>
      <c r="AL37" s="342">
        <v>0.5</v>
      </c>
      <c r="AM37" s="342">
        <v>100</v>
      </c>
      <c r="AN37" s="338">
        <v>0.5</v>
      </c>
      <c r="AO37" s="338">
        <v>100</v>
      </c>
      <c r="AP37" s="346">
        <v>0.4</v>
      </c>
      <c r="AQ37" s="346">
        <v>100</v>
      </c>
      <c r="AR37" s="350">
        <v>0.45</v>
      </c>
      <c r="AS37" s="350">
        <v>100</v>
      </c>
      <c r="AT37" s="341">
        <v>1.02</v>
      </c>
      <c r="AU37" s="341">
        <v>100</v>
      </c>
      <c r="AV37" s="355">
        <v>0.74</v>
      </c>
      <c r="AW37" s="355">
        <v>100</v>
      </c>
      <c r="AX37" s="359">
        <v>0</v>
      </c>
      <c r="AY37" s="359">
        <v>100</v>
      </c>
      <c r="AZ37" s="360">
        <v>0</v>
      </c>
      <c r="BA37" s="360">
        <v>100</v>
      </c>
      <c r="BB37" s="361">
        <v>0</v>
      </c>
      <c r="BC37" s="361">
        <v>100</v>
      </c>
      <c r="BD37" s="338">
        <v>0.84</v>
      </c>
      <c r="BE37" s="339">
        <v>100</v>
      </c>
      <c r="BF37" s="340">
        <v>0.74</v>
      </c>
      <c r="BG37" s="321">
        <v>100</v>
      </c>
      <c r="BH37" s="341">
        <v>0.63</v>
      </c>
      <c r="BI37" s="322">
        <v>100</v>
      </c>
      <c r="BJ37" s="342">
        <v>0.52</v>
      </c>
      <c r="BK37" s="323">
        <v>100</v>
      </c>
      <c r="BL37" s="343">
        <v>0.43</v>
      </c>
      <c r="BM37" s="344">
        <v>100</v>
      </c>
      <c r="BN37" s="345">
        <v>0.34</v>
      </c>
      <c r="BO37" s="325">
        <v>100</v>
      </c>
      <c r="BP37" s="346">
        <v>0.74</v>
      </c>
      <c r="BQ37" s="334">
        <v>100</v>
      </c>
      <c r="BR37" s="347">
        <v>0.63</v>
      </c>
      <c r="BS37" s="327">
        <v>100</v>
      </c>
      <c r="BT37" s="95">
        <v>0.63</v>
      </c>
      <c r="BU37" s="95">
        <v>100</v>
      </c>
      <c r="BV37" s="215">
        <v>0.37</v>
      </c>
      <c r="BW37" s="216">
        <v>100</v>
      </c>
      <c r="BX37" s="343">
        <v>0.52</v>
      </c>
      <c r="BY37" s="344">
        <v>100</v>
      </c>
      <c r="BZ37" s="348">
        <v>0.55</v>
      </c>
      <c r="CA37" s="341">
        <v>100</v>
      </c>
      <c r="CB37" s="342">
        <v>0.48</v>
      </c>
      <c r="CC37" s="323">
        <v>100</v>
      </c>
      <c r="CD37" s="343">
        <v>0.81</v>
      </c>
      <c r="CE37" s="89">
        <v>100</v>
      </c>
      <c r="CF37" s="345">
        <v>0.66</v>
      </c>
      <c r="CG37" s="91">
        <v>100</v>
      </c>
      <c r="CH37" s="350">
        <v>0.41</v>
      </c>
      <c r="CI37" s="92">
        <v>100</v>
      </c>
      <c r="CJ37" s="351">
        <v>0.62</v>
      </c>
      <c r="CK37" s="94">
        <v>100</v>
      </c>
      <c r="CL37" s="352">
        <v>0.5</v>
      </c>
      <c r="CM37" s="95">
        <v>100</v>
      </c>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row>
    <row r="38" spans="2:131" ht="12.75">
      <c r="B38" s="210" t="s">
        <v>152</v>
      </c>
      <c r="C38" s="215">
        <v>0.18</v>
      </c>
      <c r="D38" s="216">
        <v>100</v>
      </c>
      <c r="E38" s="211" t="s">
        <v>28</v>
      </c>
      <c r="F38" s="212">
        <v>0.2</v>
      </c>
      <c r="G38" s="213">
        <v>100</v>
      </c>
      <c r="H38" s="215">
        <v>0.18</v>
      </c>
      <c r="I38" s="216">
        <v>100</v>
      </c>
      <c r="J38" s="219">
        <v>0.16</v>
      </c>
      <c r="K38" s="220">
        <v>100</v>
      </c>
      <c r="L38" s="362">
        <v>0.17</v>
      </c>
      <c r="M38" s="362">
        <v>100</v>
      </c>
      <c r="N38" s="340">
        <v>0.14</v>
      </c>
      <c r="O38" s="340">
        <v>100</v>
      </c>
      <c r="P38" s="341">
        <v>0.11</v>
      </c>
      <c r="Q38" s="341">
        <v>100</v>
      </c>
      <c r="R38" s="342">
        <v>0.12</v>
      </c>
      <c r="S38" s="342">
        <v>100</v>
      </c>
      <c r="T38" s="353">
        <v>0.2</v>
      </c>
      <c r="U38" s="353">
        <v>100</v>
      </c>
      <c r="V38" s="345">
        <v>0.16</v>
      </c>
      <c r="W38" s="345">
        <v>100</v>
      </c>
      <c r="X38" s="350">
        <v>0.13</v>
      </c>
      <c r="Y38" s="350">
        <v>100</v>
      </c>
      <c r="Z38" s="347">
        <v>0.26</v>
      </c>
      <c r="AA38" s="347">
        <v>100</v>
      </c>
      <c r="AB38" s="354">
        <v>0.4</v>
      </c>
      <c r="AC38" s="354">
        <v>100</v>
      </c>
      <c r="AD38" s="355">
        <v>0.2</v>
      </c>
      <c r="AE38" s="355">
        <v>100</v>
      </c>
      <c r="AF38" s="356">
        <v>0.18</v>
      </c>
      <c r="AG38" s="356">
        <v>100</v>
      </c>
      <c r="AH38" s="357">
        <v>0.15</v>
      </c>
      <c r="AI38" s="357">
        <v>100</v>
      </c>
      <c r="AJ38" s="358">
        <v>0.15</v>
      </c>
      <c r="AK38" s="358">
        <v>100</v>
      </c>
      <c r="AL38" s="342">
        <v>0.13</v>
      </c>
      <c r="AM38" s="342">
        <v>100</v>
      </c>
      <c r="AN38" s="338">
        <v>0.13</v>
      </c>
      <c r="AO38" s="338">
        <v>100</v>
      </c>
      <c r="AP38" s="346">
        <v>0.1</v>
      </c>
      <c r="AQ38" s="346">
        <v>100</v>
      </c>
      <c r="AR38" s="350">
        <v>0.13</v>
      </c>
      <c r="AS38" s="350">
        <v>100</v>
      </c>
      <c r="AT38" s="341">
        <v>0.22</v>
      </c>
      <c r="AU38" s="341">
        <v>100</v>
      </c>
      <c r="AV38" s="355">
        <v>0.19</v>
      </c>
      <c r="AW38" s="355">
        <v>100</v>
      </c>
      <c r="AX38" s="359">
        <v>0.23</v>
      </c>
      <c r="AY38" s="359">
        <v>100</v>
      </c>
      <c r="AZ38" s="360">
        <v>0.17</v>
      </c>
      <c r="BA38" s="360">
        <v>100</v>
      </c>
      <c r="BB38" s="361">
        <v>0.14</v>
      </c>
      <c r="BC38" s="361">
        <v>100</v>
      </c>
      <c r="BD38" s="338">
        <v>0.24</v>
      </c>
      <c r="BE38" s="339">
        <v>100</v>
      </c>
      <c r="BF38" s="340">
        <v>0.22</v>
      </c>
      <c r="BG38" s="321">
        <v>100</v>
      </c>
      <c r="BH38" s="341">
        <v>0.18</v>
      </c>
      <c r="BI38" s="322">
        <v>100</v>
      </c>
      <c r="BJ38" s="342">
        <v>0.15</v>
      </c>
      <c r="BK38" s="323">
        <v>100</v>
      </c>
      <c r="BL38" s="343">
        <v>0.12</v>
      </c>
      <c r="BM38" s="344">
        <v>100</v>
      </c>
      <c r="BN38" s="345">
        <v>0.1</v>
      </c>
      <c r="BO38" s="325">
        <v>100</v>
      </c>
      <c r="BP38" s="346">
        <v>0.28</v>
      </c>
      <c r="BQ38" s="334">
        <v>100</v>
      </c>
      <c r="BR38" s="347">
        <v>0.25</v>
      </c>
      <c r="BS38" s="327">
        <v>100</v>
      </c>
      <c r="BT38" s="95">
        <v>0.24</v>
      </c>
      <c r="BU38" s="95">
        <v>100</v>
      </c>
      <c r="BV38" s="215">
        <v>0.09</v>
      </c>
      <c r="BW38" s="216">
        <v>100</v>
      </c>
      <c r="BX38" s="343">
        <v>0.15</v>
      </c>
      <c r="BY38" s="344">
        <v>100</v>
      </c>
      <c r="BZ38" s="348">
        <v>0.14</v>
      </c>
      <c r="CA38" s="341">
        <v>100</v>
      </c>
      <c r="CB38" s="342">
        <v>0.12</v>
      </c>
      <c r="CC38" s="323">
        <v>100</v>
      </c>
      <c r="CD38" s="343">
        <v>0.21</v>
      </c>
      <c r="CE38" s="89">
        <v>100</v>
      </c>
      <c r="CF38" s="345">
        <v>0.17</v>
      </c>
      <c r="CG38" s="91">
        <v>100</v>
      </c>
      <c r="CH38" s="350">
        <v>0.11</v>
      </c>
      <c r="CI38" s="92">
        <v>100</v>
      </c>
      <c r="CJ38" s="351">
        <v>0.18</v>
      </c>
      <c r="CK38" s="94">
        <v>100</v>
      </c>
      <c r="CL38" s="352">
        <v>0.145</v>
      </c>
      <c r="CM38" s="95">
        <v>100</v>
      </c>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row>
    <row r="39" spans="2:131" ht="13.5" thickBot="1">
      <c r="B39" s="210" t="s">
        <v>17</v>
      </c>
      <c r="C39" s="217">
        <v>0.7</v>
      </c>
      <c r="D39" s="218">
        <v>100</v>
      </c>
      <c r="E39" s="211" t="s">
        <v>28</v>
      </c>
      <c r="F39" s="214">
        <v>0.9</v>
      </c>
      <c r="G39" s="213">
        <v>100</v>
      </c>
      <c r="H39" s="217">
        <v>0.7</v>
      </c>
      <c r="I39" s="218">
        <v>100</v>
      </c>
      <c r="J39" s="221">
        <v>0</v>
      </c>
      <c r="K39" s="222">
        <v>100</v>
      </c>
      <c r="L39" s="363">
        <v>0.62</v>
      </c>
      <c r="M39" s="363">
        <v>100</v>
      </c>
      <c r="N39" s="364">
        <v>0.52</v>
      </c>
      <c r="O39" s="364">
        <v>100</v>
      </c>
      <c r="P39" s="365">
        <v>0.41</v>
      </c>
      <c r="Q39" s="365">
        <v>100</v>
      </c>
      <c r="R39" s="366">
        <v>0.46</v>
      </c>
      <c r="S39" s="366">
        <v>100</v>
      </c>
      <c r="T39" s="367">
        <v>0.88</v>
      </c>
      <c r="U39" s="367">
        <v>100</v>
      </c>
      <c r="V39" s="368">
        <v>0.7</v>
      </c>
      <c r="W39" s="368">
        <v>100</v>
      </c>
      <c r="X39" s="369">
        <v>0.58</v>
      </c>
      <c r="Y39" s="369">
        <v>100</v>
      </c>
      <c r="Z39" s="370">
        <v>1.2</v>
      </c>
      <c r="AA39" s="370">
        <v>100</v>
      </c>
      <c r="AB39" s="371">
        <v>1.1</v>
      </c>
      <c r="AC39" s="371">
        <v>100</v>
      </c>
      <c r="AD39" s="372">
        <v>0.9</v>
      </c>
      <c r="AE39" s="372">
        <v>100</v>
      </c>
      <c r="AF39" s="373">
        <v>0.8</v>
      </c>
      <c r="AG39" s="373">
        <v>100</v>
      </c>
      <c r="AH39" s="374">
        <v>0.7</v>
      </c>
      <c r="AI39" s="374">
        <v>100</v>
      </c>
      <c r="AJ39" s="375">
        <v>0.7</v>
      </c>
      <c r="AK39" s="375">
        <v>100</v>
      </c>
      <c r="AL39" s="366">
        <v>0.6</v>
      </c>
      <c r="AM39" s="366">
        <v>100</v>
      </c>
      <c r="AN39" s="376">
        <v>0.6</v>
      </c>
      <c r="AO39" s="376">
        <v>100</v>
      </c>
      <c r="AP39" s="377">
        <v>0.5</v>
      </c>
      <c r="AQ39" s="377">
        <v>100</v>
      </c>
      <c r="AR39" s="369">
        <v>0.58</v>
      </c>
      <c r="AS39" s="369">
        <v>100</v>
      </c>
      <c r="AT39" s="365">
        <v>0.95</v>
      </c>
      <c r="AU39" s="365">
        <v>100</v>
      </c>
      <c r="AV39" s="372">
        <v>0.92</v>
      </c>
      <c r="AW39" s="372">
        <v>100</v>
      </c>
      <c r="AX39" s="378">
        <v>0.78</v>
      </c>
      <c r="AY39" s="378">
        <v>100</v>
      </c>
      <c r="AZ39" s="379">
        <v>0.56</v>
      </c>
      <c r="BA39" s="379">
        <v>100</v>
      </c>
      <c r="BB39" s="380">
        <v>0.47</v>
      </c>
      <c r="BC39" s="380">
        <v>100</v>
      </c>
      <c r="BD39" s="338">
        <v>0.91</v>
      </c>
      <c r="BE39" s="339">
        <v>100</v>
      </c>
      <c r="BF39" s="340">
        <v>0.81</v>
      </c>
      <c r="BG39" s="321">
        <v>100</v>
      </c>
      <c r="BH39" s="341">
        <v>0.69</v>
      </c>
      <c r="BI39" s="322">
        <v>100</v>
      </c>
      <c r="BJ39" s="342">
        <v>0.56</v>
      </c>
      <c r="BK39" s="323">
        <v>100</v>
      </c>
      <c r="BL39" s="343">
        <v>0.45</v>
      </c>
      <c r="BM39" s="344">
        <v>100</v>
      </c>
      <c r="BN39" s="345">
        <v>0.35</v>
      </c>
      <c r="BO39" s="325">
        <v>100</v>
      </c>
      <c r="BP39" s="346">
        <v>0.81</v>
      </c>
      <c r="BQ39" s="334">
        <v>100</v>
      </c>
      <c r="BR39" s="347">
        <v>0.69</v>
      </c>
      <c r="BS39" s="327">
        <v>100</v>
      </c>
      <c r="BT39" s="95">
        <v>0</v>
      </c>
      <c r="BU39" s="95">
        <v>100</v>
      </c>
      <c r="BV39" s="217">
        <v>0.31</v>
      </c>
      <c r="BW39" s="218">
        <v>100</v>
      </c>
      <c r="BX39" s="343">
        <v>0.72</v>
      </c>
      <c r="BY39" s="344">
        <v>100</v>
      </c>
      <c r="BZ39" s="348">
        <v>0.68</v>
      </c>
      <c r="CA39" s="341">
        <v>100</v>
      </c>
      <c r="CB39" s="342">
        <v>0.55</v>
      </c>
      <c r="CC39" s="323">
        <v>100</v>
      </c>
      <c r="CD39" s="343">
        <v>0.94</v>
      </c>
      <c r="CE39" s="89">
        <v>100</v>
      </c>
      <c r="CF39" s="345">
        <v>0.77</v>
      </c>
      <c r="CG39" s="91">
        <v>100</v>
      </c>
      <c r="CH39" s="350">
        <v>0.48</v>
      </c>
      <c r="CI39" s="92">
        <v>100</v>
      </c>
      <c r="CJ39" s="351">
        <v>0.76</v>
      </c>
      <c r="CK39" s="94">
        <v>100</v>
      </c>
      <c r="CL39" s="352">
        <v>0.45</v>
      </c>
      <c r="CM39" s="95">
        <v>100</v>
      </c>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row>
  </sheetData>
  <mergeCells count="22">
    <mergeCell ref="L4:M4"/>
    <mergeCell ref="N4:O4"/>
    <mergeCell ref="P4:Q4"/>
    <mergeCell ref="R4:S4"/>
    <mergeCell ref="T4:U4"/>
    <mergeCell ref="V4:W4"/>
    <mergeCell ref="X4:Y4"/>
    <mergeCell ref="Z4:AA4"/>
    <mergeCell ref="AB4:AC4"/>
    <mergeCell ref="AD4:AE4"/>
    <mergeCell ref="AF4:AG4"/>
    <mergeCell ref="AH4:AI4"/>
    <mergeCell ref="AJ4:AK4"/>
    <mergeCell ref="AL4:AM4"/>
    <mergeCell ref="AN4:AO4"/>
    <mergeCell ref="AP4:AQ4"/>
    <mergeCell ref="AZ4:BA4"/>
    <mergeCell ref="BB4:BC4"/>
    <mergeCell ref="AR4:AS4"/>
    <mergeCell ref="AT4:AU4"/>
    <mergeCell ref="AV4:AW4"/>
    <mergeCell ref="AX4:AY4"/>
  </mergeCells>
  <printOptions/>
  <pageMargins left="0.75" right="0.75" top="1" bottom="1" header="0.5" footer="0.5"/>
  <pageSetup orientation="portrait" r:id="rId3"/>
  <legacyDrawing r:id="rId2"/>
</worksheet>
</file>

<file path=xl/worksheets/sheet4.xml><?xml version="1.0" encoding="utf-8"?>
<worksheet xmlns="http://schemas.openxmlformats.org/spreadsheetml/2006/main" xmlns:r="http://schemas.openxmlformats.org/officeDocument/2006/relationships">
  <sheetPr codeName="Sheet2"/>
  <dimension ref="A1:BG52"/>
  <sheetViews>
    <sheetView tabSelected="1" zoomScale="75" zoomScaleNormal="75" workbookViewId="0" topLeftCell="B1">
      <pane ySplit="7" topLeftCell="BM8" activePane="bottomLeft" state="frozen"/>
      <selection pane="topLeft" activeCell="A1" sqref="A1"/>
      <selection pane="bottomLeft" activeCell="H14" sqref="H14"/>
    </sheetView>
  </sheetViews>
  <sheetFormatPr defaultColWidth="9.140625" defaultRowHeight="12.75"/>
  <cols>
    <col min="1" max="1" width="2.7109375" style="0" customWidth="1"/>
    <col min="2" max="2" width="27.7109375" style="0" customWidth="1"/>
    <col min="3" max="3" width="8.140625" style="0" customWidth="1"/>
    <col min="4" max="4" width="7.7109375" style="0" customWidth="1"/>
    <col min="5" max="5" width="10.140625" style="0" customWidth="1"/>
    <col min="6" max="6" width="7.7109375" style="0" customWidth="1"/>
    <col min="7" max="7" width="2.57421875" style="4" customWidth="1"/>
    <col min="8" max="8" width="19.421875" style="0" customWidth="1"/>
    <col min="9" max="9" width="11.7109375" style="7" customWidth="1"/>
    <col min="10" max="10" width="11.00390625" style="7" customWidth="1"/>
    <col min="11" max="11" width="7.421875" style="1" customWidth="1"/>
    <col min="12" max="12" width="9.8515625" style="46" customWidth="1"/>
    <col min="13" max="18" width="9.140625" style="7" customWidth="1"/>
    <col min="19" max="20" width="9.140625" style="17" customWidth="1"/>
    <col min="21" max="21" width="9.140625" style="14" customWidth="1"/>
    <col min="22" max="22" width="9.140625" style="8" customWidth="1"/>
    <col min="23" max="23" width="18.28125" style="0" customWidth="1"/>
    <col min="24" max="24" width="10.57421875" style="0" bestFit="1" customWidth="1"/>
    <col min="25" max="25" width="6.8515625" style="0" bestFit="1" customWidth="1"/>
    <col min="26" max="26" width="6.28125" style="0" bestFit="1" customWidth="1"/>
    <col min="27" max="27" width="6.00390625" style="0" bestFit="1" customWidth="1"/>
    <col min="28" max="28" width="6.8515625" style="0" bestFit="1" customWidth="1"/>
    <col min="29" max="29" width="4.7109375" style="0" bestFit="1" customWidth="1"/>
    <col min="30" max="30" width="5.8515625" style="0" bestFit="1" customWidth="1"/>
    <col min="31" max="31" width="5.00390625" style="0" bestFit="1" customWidth="1"/>
    <col min="32" max="32" width="7.7109375" style="0" bestFit="1" customWidth="1"/>
    <col min="33" max="33" width="5.8515625" style="0" bestFit="1" customWidth="1"/>
    <col min="34" max="34" width="6.00390625" style="0" bestFit="1" customWidth="1"/>
    <col min="35" max="35" width="5.00390625" style="0" bestFit="1" customWidth="1"/>
    <col min="36" max="36" width="6.00390625" style="0" bestFit="1" customWidth="1"/>
    <col min="37" max="37" width="4.421875" style="0" customWidth="1"/>
    <col min="38" max="38" width="3.28125" style="0" customWidth="1"/>
    <col min="39" max="39" width="3.8515625" style="0" customWidth="1"/>
    <col min="40" max="40" width="5.7109375" style="0" bestFit="1" customWidth="1"/>
    <col min="41" max="41" width="7.140625" style="0" bestFit="1" customWidth="1"/>
    <col min="42" max="42" width="6.140625" style="0" bestFit="1" customWidth="1"/>
    <col min="43" max="45" width="5.00390625" style="0" bestFit="1" customWidth="1"/>
    <col min="46" max="46" width="6.140625" style="0" bestFit="1" customWidth="1"/>
    <col min="47" max="49" width="5.00390625" style="0" bestFit="1" customWidth="1"/>
    <col min="50" max="50" width="6.00390625" style="0" bestFit="1" customWidth="1"/>
    <col min="51" max="52" width="5.00390625" style="0" bestFit="1" customWidth="1"/>
    <col min="53" max="53" width="5.8515625" style="0" bestFit="1" customWidth="1"/>
    <col min="54" max="55" width="5.00390625" style="0" bestFit="1" customWidth="1"/>
    <col min="56" max="56" width="5.8515625" style="0" bestFit="1" customWidth="1"/>
    <col min="57" max="59" width="5.00390625" style="0" bestFit="1" customWidth="1"/>
  </cols>
  <sheetData>
    <row r="1" spans="2:22" s="75" customFormat="1" ht="26.25">
      <c r="B1" s="69" t="s">
        <v>25</v>
      </c>
      <c r="C1" s="12"/>
      <c r="D1" s="13"/>
      <c r="G1" s="108"/>
      <c r="H1" s="65" t="s">
        <v>153</v>
      </c>
      <c r="J1" s="66">
        <f>K1/100</f>
        <v>7.375780191618044</v>
      </c>
      <c r="K1" s="111">
        <f>SUMPRODUCT($E$8:$E$32,X7:X31)</f>
        <v>737.5780191618044</v>
      </c>
      <c r="R1" s="109"/>
      <c r="S1" s="109"/>
      <c r="T1" s="109"/>
      <c r="V1" s="110"/>
    </row>
    <row r="2" spans="2:22" s="14" customFormat="1" ht="12" customHeight="1" thickBot="1">
      <c r="B2" s="261"/>
      <c r="C2" s="190"/>
      <c r="D2" s="262"/>
      <c r="G2" s="15"/>
      <c r="H2" s="263"/>
      <c r="J2" s="191"/>
      <c r="K2" s="192"/>
      <c r="R2" s="17"/>
      <c r="S2" s="17"/>
      <c r="T2" s="17"/>
      <c r="V2" s="264"/>
    </row>
    <row r="3" spans="2:22" s="14" customFormat="1" ht="30.75" thickBot="1">
      <c r="B3" s="272" t="s">
        <v>154</v>
      </c>
      <c r="C3" s="266"/>
      <c r="D3" s="265"/>
      <c r="E3" s="266"/>
      <c r="F3" s="266"/>
      <c r="G3" s="267"/>
      <c r="H3" s="268"/>
      <c r="I3" s="266"/>
      <c r="J3" s="269"/>
      <c r="K3" s="270"/>
      <c r="L3" s="271"/>
      <c r="R3" s="17"/>
      <c r="S3" s="17"/>
      <c r="T3" s="17"/>
      <c r="V3" s="264"/>
    </row>
    <row r="4" spans="1:46" ht="27" thickBot="1">
      <c r="A4" s="14"/>
      <c r="B4" s="256" t="s">
        <v>155</v>
      </c>
      <c r="C4" s="257"/>
      <c r="D4" s="258" t="s">
        <v>156</v>
      </c>
      <c r="E4" s="259"/>
      <c r="F4" s="260"/>
      <c r="G4" s="193"/>
      <c r="H4" s="194"/>
      <c r="I4" s="14"/>
      <c r="J4" s="191"/>
      <c r="K4" s="192"/>
      <c r="L4" s="14"/>
      <c r="M4" s="14"/>
      <c r="N4" s="14"/>
      <c r="O4" s="14"/>
      <c r="P4" s="14"/>
      <c r="Q4" s="14"/>
      <c r="R4" s="17"/>
      <c r="Z4" t="str">
        <f>Ingredientes!G2</f>
        <v>Materia</v>
      </c>
      <c r="AG4" t="str">
        <f>Ingredientes!N2</f>
        <v>P</v>
      </c>
      <c r="AH4" t="str">
        <f>Ingredientes!O2</f>
        <v>P</v>
      </c>
      <c r="AT4" t="str">
        <f>Ingredientes!AA2</f>
        <v>GLI</v>
      </c>
    </row>
    <row r="5" spans="1:59" ht="12.75">
      <c r="A5" s="14"/>
      <c r="B5" s="14"/>
      <c r="C5" s="14"/>
      <c r="D5" s="14"/>
      <c r="E5" s="14"/>
      <c r="F5" s="14"/>
      <c r="G5" s="15"/>
      <c r="H5" s="14"/>
      <c r="I5" s="17"/>
      <c r="J5" s="17"/>
      <c r="K5" s="16"/>
      <c r="L5" s="44"/>
      <c r="M5" s="14"/>
      <c r="N5" s="14"/>
      <c r="O5" s="14"/>
      <c r="P5" s="14"/>
      <c r="Q5" s="14"/>
      <c r="R5" s="17"/>
      <c r="U5" s="195"/>
      <c r="V5" s="7" t="s">
        <v>23</v>
      </c>
      <c r="X5" t="str">
        <f>Ingredientes!C3</f>
        <v>Costo</v>
      </c>
      <c r="Y5" t="str">
        <f>Ingredientes!F3</f>
        <v>Peso</v>
      </c>
      <c r="Z5" t="str">
        <f>Ingredientes!G3</f>
        <v>Seca</v>
      </c>
      <c r="AA5" t="str">
        <f>Ingredientes!H3</f>
        <v>E.M.</v>
      </c>
      <c r="AB5" t="str">
        <f>Ingredientes!I3</f>
        <v>Proteina</v>
      </c>
      <c r="AC5" t="str">
        <f>Ingredientes!J3</f>
        <v>E.E.</v>
      </c>
      <c r="AD5" t="str">
        <f>Ingredientes!K3</f>
        <v>C18:2</v>
      </c>
      <c r="AE5" t="str">
        <f>Ingredientes!L3</f>
        <v>F.C.</v>
      </c>
      <c r="AF5" t="str">
        <f>Ingredientes!M3</f>
        <v>Cálcio</v>
      </c>
      <c r="AG5" t="str">
        <f>Ingredientes!N3</f>
        <v>Total</v>
      </c>
      <c r="AH5" t="str">
        <f>Ingredientes!O3</f>
        <v>Disp.</v>
      </c>
      <c r="AI5">
        <f>Ingredientes!P3</f>
        <v>2</v>
      </c>
      <c r="AJ5" t="str">
        <f>Ingredientes!Q3</f>
        <v>K</v>
      </c>
      <c r="AK5" t="str">
        <f>Ingredientes!R3</f>
        <v>Cl</v>
      </c>
      <c r="AL5" t="str">
        <f>Ingredientes!S3</f>
        <v>Mn</v>
      </c>
      <c r="AM5" t="str">
        <f>Ingredientes!T3</f>
        <v>Na</v>
      </c>
      <c r="AN5" t="str">
        <f>Ingredientes!U3</f>
        <v>Zn</v>
      </c>
      <c r="AO5" t="str">
        <f>Ingredientes!V3</f>
        <v>Colina</v>
      </c>
      <c r="AP5" t="str">
        <f>Ingredientes!W3</f>
        <v>Folato</v>
      </c>
      <c r="AQ5" t="str">
        <f>Ingredientes!X3</f>
        <v>ARG</v>
      </c>
      <c r="AR5" t="str">
        <f>Ingredientes!Y3</f>
        <v>GLI</v>
      </c>
      <c r="AS5" t="str">
        <f>Ingredientes!Z3</f>
        <v>SER</v>
      </c>
      <c r="AT5" t="str">
        <f>Ingredientes!AA3</f>
        <v>&amp;SER</v>
      </c>
      <c r="AU5" t="str">
        <f>Ingredientes!AB3</f>
        <v>HIS</v>
      </c>
      <c r="AV5" t="str">
        <f>Ingredientes!AC3</f>
        <v>ILE</v>
      </c>
      <c r="AW5" t="str">
        <f>Ingredientes!AD3</f>
        <v>LEU</v>
      </c>
      <c r="AX5" t="str">
        <f>Ingredientes!AE3</f>
        <v>LIS</v>
      </c>
      <c r="AY5" t="str">
        <f>Ingredientes!AF3</f>
        <v>MET</v>
      </c>
      <c r="AZ5" t="str">
        <f>Ingredientes!AG3</f>
        <v>CIS</v>
      </c>
      <c r="BA5" t="str">
        <f>Ingredientes!AH3</f>
        <v>AAST</v>
      </c>
      <c r="BB5" t="str">
        <f>Ingredientes!AI3</f>
        <v>FEN</v>
      </c>
      <c r="BC5" t="str">
        <f>Ingredientes!AJ3</f>
        <v>TIR</v>
      </c>
      <c r="BD5" t="str">
        <f>Ingredientes!AK3</f>
        <v>TAAA</v>
      </c>
      <c r="BE5" t="str">
        <f>Ingredientes!AL3</f>
        <v>TRE</v>
      </c>
      <c r="BF5" t="str">
        <f>Ingredientes!AM3</f>
        <v>TRP</v>
      </c>
      <c r="BG5" t="str">
        <f>Ingredientes!AN3</f>
        <v>VAL</v>
      </c>
    </row>
    <row r="6" spans="1:22" ht="12.75">
      <c r="A6" s="14"/>
      <c r="B6" s="23" t="s">
        <v>163</v>
      </c>
      <c r="C6" s="27" t="s">
        <v>61</v>
      </c>
      <c r="D6" s="27" t="s">
        <v>18</v>
      </c>
      <c r="E6" s="22" t="s">
        <v>158</v>
      </c>
      <c r="F6" s="31" t="s">
        <v>19</v>
      </c>
      <c r="G6" s="15"/>
      <c r="H6" s="21" t="s">
        <v>157</v>
      </c>
      <c r="I6" s="61" t="s">
        <v>545</v>
      </c>
      <c r="J6" s="41" t="s">
        <v>159</v>
      </c>
      <c r="K6" s="31" t="s">
        <v>19</v>
      </c>
      <c r="L6" s="41" t="s">
        <v>160</v>
      </c>
      <c r="M6" s="17"/>
      <c r="N6" s="17"/>
      <c r="O6" s="17"/>
      <c r="P6" s="17"/>
      <c r="Q6" s="17"/>
      <c r="R6" s="17"/>
      <c r="U6" s="195"/>
      <c r="V6" s="7"/>
    </row>
    <row r="7" spans="1:59" ht="12.75">
      <c r="A7" s="14"/>
      <c r="B7" s="24"/>
      <c r="C7" s="28" t="s">
        <v>34</v>
      </c>
      <c r="D7" s="28" t="s">
        <v>28</v>
      </c>
      <c r="E7" s="439" t="s">
        <v>28</v>
      </c>
      <c r="F7" s="32" t="s">
        <v>28</v>
      </c>
      <c r="G7" s="15"/>
      <c r="H7" s="40"/>
      <c r="I7" s="62"/>
      <c r="J7" s="43"/>
      <c r="K7" s="32"/>
      <c r="L7" s="45"/>
      <c r="M7" s="17"/>
      <c r="N7" s="17"/>
      <c r="O7" s="17"/>
      <c r="P7" s="17"/>
      <c r="Q7" s="17"/>
      <c r="R7" s="17"/>
      <c r="U7" s="196"/>
      <c r="V7" s="7">
        <f aca="true" t="shared" si="0" ref="V7:V31">E8*X7</f>
        <v>330.58832542285603</v>
      </c>
      <c r="W7" t="str">
        <f>Ingredientes!B5</f>
        <v>Maíz, Grano</v>
      </c>
      <c r="X7">
        <f>Ingredientes!C5</f>
        <v>5.35</v>
      </c>
      <c r="Y7">
        <f>Ingredientes!F5</f>
        <v>1</v>
      </c>
      <c r="Z7">
        <f>Ingredientes!G5/100</f>
        <v>0.89</v>
      </c>
      <c r="AA7">
        <f>Ingredientes!H5/100</f>
        <v>0.0335</v>
      </c>
      <c r="AB7">
        <f>Ingredientes!I5/100</f>
        <v>0.08800000000000001</v>
      </c>
      <c r="AC7">
        <f>Ingredientes!J5/100</f>
        <v>0.038</v>
      </c>
      <c r="AD7">
        <f>Ingredientes!K5/100</f>
        <v>0.022000000000000002</v>
      </c>
      <c r="AE7">
        <f>Ingredientes!L5/100</f>
        <v>0.022000000000000002</v>
      </c>
      <c r="AF7">
        <f>Ingredientes!M5/100</f>
        <v>0.0002</v>
      </c>
      <c r="AG7">
        <f>Ingredientes!N5/100</f>
        <v>0.0028000000000000004</v>
      </c>
      <c r="AH7">
        <f>Ingredientes!O5/100</f>
        <v>0.001</v>
      </c>
      <c r="AI7">
        <f>Ingredientes!P5/100</f>
        <v>0.0009000000000000001</v>
      </c>
      <c r="AJ7">
        <f>Ingredientes!Q5/100</f>
        <v>0.003</v>
      </c>
      <c r="AK7">
        <f>Ingredientes!R5/100</f>
        <v>0.0004</v>
      </c>
      <c r="AL7">
        <f>Ingredientes!S5/100</f>
        <v>0.05</v>
      </c>
      <c r="AM7">
        <f>Ingredientes!T5/100</f>
        <v>0.0002</v>
      </c>
      <c r="AN7">
        <f>Ingredientes!U5/100</f>
        <v>0.1</v>
      </c>
      <c r="AO7">
        <f>Ingredientes!V5/100</f>
        <v>0.0062</v>
      </c>
      <c r="AP7">
        <f>Ingredientes!W5/100</f>
        <v>0.004</v>
      </c>
      <c r="AQ7">
        <f>Ingredientes!X5/100</f>
        <v>0.0038</v>
      </c>
      <c r="AR7">
        <f>Ingredientes!Y5/100</f>
        <v>0.0033</v>
      </c>
      <c r="AS7">
        <f>Ingredientes!Z5/100</f>
        <v>0.0037</v>
      </c>
      <c r="AT7">
        <f>Ingredientes!AA5/100</f>
        <v>0.006999999999999999</v>
      </c>
      <c r="AU7">
        <f>Ingredientes!AB5/100</f>
        <v>0.0023</v>
      </c>
      <c r="AV7">
        <f>Ingredientes!AC5/100</f>
        <v>0.0029</v>
      </c>
      <c r="AW7">
        <f>Ingredientes!AD5/100</f>
        <v>0.01</v>
      </c>
      <c r="AX7">
        <f>Ingredientes!AE5/100</f>
        <v>0.0026</v>
      </c>
      <c r="AY7">
        <f>Ingredientes!AF5/100</f>
        <v>0.0018</v>
      </c>
      <c r="AZ7">
        <f>Ingredientes!AG5/100</f>
        <v>0.0018</v>
      </c>
      <c r="BA7">
        <f>Ingredientes!AH5/100</f>
        <v>0.0036</v>
      </c>
      <c r="BB7">
        <f>Ingredientes!AI5/100</f>
        <v>0.0038</v>
      </c>
      <c r="BC7">
        <f>Ingredientes!AJ5/100</f>
        <v>0.003</v>
      </c>
      <c r="BD7">
        <f>Ingredientes!AK5/100</f>
        <v>0.0068000000000000005</v>
      </c>
      <c r="BE7">
        <f>Ingredientes!AL5/100</f>
        <v>0.0029</v>
      </c>
      <c r="BF7">
        <f>Ingredientes!AM5/100</f>
        <v>0.0006</v>
      </c>
      <c r="BG7">
        <f>Ingredientes!AN5/100</f>
        <v>0.004</v>
      </c>
    </row>
    <row r="8" spans="1:59" ht="12.75">
      <c r="A8" s="14"/>
      <c r="B8" s="25" t="str">
        <f>Ingredientes!B5</f>
        <v>Maíz, Grano</v>
      </c>
      <c r="C8" s="29">
        <f>Ingredientes!C5</f>
        <v>5.35</v>
      </c>
      <c r="D8" s="29">
        <f>Ingredientes!D5</f>
        <v>0</v>
      </c>
      <c r="E8" s="425">
        <v>61.79221035941235</v>
      </c>
      <c r="F8" s="428">
        <f>Ingredientes!E5</f>
        <v>100</v>
      </c>
      <c r="G8" s="18"/>
      <c r="H8" s="36" t="str">
        <f>Nutrientes!B6</f>
        <v>Materia Seca</v>
      </c>
      <c r="I8" s="63">
        <f>Nutrientes!C6</f>
        <v>0</v>
      </c>
      <c r="J8" s="442">
        <f>SUMPRODUCT($E$8:$E$32,Z7:Z31)</f>
        <v>87.16465164669509</v>
      </c>
      <c r="K8" s="39">
        <f>Nutrientes!D6</f>
        <v>100</v>
      </c>
      <c r="L8" s="42" t="str">
        <f>Nutrientes!E6</f>
        <v>%</v>
      </c>
      <c r="M8" s="17"/>
      <c r="N8" s="17"/>
      <c r="O8" s="17"/>
      <c r="P8" s="17"/>
      <c r="Q8" s="17"/>
      <c r="R8" s="17"/>
      <c r="U8" s="196" t="s">
        <v>26</v>
      </c>
      <c r="V8" s="7">
        <f t="shared" si="0"/>
        <v>0</v>
      </c>
      <c r="W8" t="str">
        <f>Ingredientes!B6</f>
        <v>Trigo, Red W.</v>
      </c>
      <c r="X8">
        <f>Ingredientes!C6</f>
        <v>5.38</v>
      </c>
      <c r="Y8">
        <f>Ingredientes!F6</f>
        <v>1</v>
      </c>
      <c r="Z8">
        <f>Ingredientes!G6/100</f>
        <v>0.87</v>
      </c>
      <c r="AA8">
        <f>Ingredientes!H6/100</f>
        <v>0.027999999999999997</v>
      </c>
      <c r="AB8">
        <f>Ingredientes!I6/100</f>
        <v>0.141</v>
      </c>
      <c r="AC8">
        <f>Ingredientes!J6/100</f>
        <v>0.019</v>
      </c>
      <c r="AD8">
        <f>Ingredientes!K6/100</f>
        <v>0.0059</v>
      </c>
      <c r="AE8">
        <f>Ingredientes!L6/100</f>
        <v>0.024</v>
      </c>
      <c r="AF8">
        <f>Ingredientes!M6/100</f>
        <v>0.0005</v>
      </c>
      <c r="AG8">
        <f>Ingredientes!N6/100</f>
        <v>0.0037</v>
      </c>
      <c r="AH8">
        <f>Ingredientes!O6/100</f>
        <v>0.0011</v>
      </c>
      <c r="AI8">
        <f>Ingredientes!P6/100</f>
        <v>0.00085</v>
      </c>
      <c r="AJ8">
        <f>Ingredientes!Q6/100</f>
        <v>0.0045000000000000005</v>
      </c>
      <c r="AK8">
        <f>Ingredientes!R6/100</f>
        <v>0.0005</v>
      </c>
      <c r="AL8">
        <f>Ingredientes!S6/100</f>
        <v>0.32</v>
      </c>
      <c r="AM8">
        <f>Ingredientes!T6/100</f>
        <v>0.0004</v>
      </c>
      <c r="AN8">
        <f>Ingredientes!U6/100</f>
        <v>0.31</v>
      </c>
      <c r="AO8">
        <f>Ingredientes!V6/100</f>
        <v>0.0109</v>
      </c>
      <c r="AP8">
        <f>Ingredientes!W6/100</f>
        <v>0.004</v>
      </c>
      <c r="AQ8">
        <f>Ingredientes!X6/100</f>
        <v>0.0058</v>
      </c>
      <c r="AR8">
        <f>Ingredientes!Y6/100</f>
        <v>0.0072</v>
      </c>
      <c r="AS8">
        <f>Ingredientes!Z6/100</f>
        <v>0.0063</v>
      </c>
      <c r="AT8">
        <f>Ingredientes!AA6/100</f>
        <v>0.013500000000000002</v>
      </c>
      <c r="AU8">
        <f>Ingredientes!AB6/100</f>
        <v>0.0022</v>
      </c>
      <c r="AV8">
        <f>Ingredientes!AC6/100</f>
        <v>0.0058</v>
      </c>
      <c r="AW8">
        <f>Ingredientes!AD6/100</f>
        <v>0.009399999999999999</v>
      </c>
      <c r="AX8">
        <f>Ingredientes!AE6/100</f>
        <v>0.004</v>
      </c>
      <c r="AY8">
        <f>Ingredientes!AF6/100</f>
        <v>0.0019</v>
      </c>
      <c r="AZ8">
        <f>Ingredientes!AG6/100</f>
        <v>0.0026</v>
      </c>
      <c r="BA8">
        <f>Ingredientes!AH6/100</f>
        <v>0.0045000000000000005</v>
      </c>
      <c r="BB8">
        <f>Ingredientes!AI6/100</f>
        <v>0.0070999999999999995</v>
      </c>
      <c r="BC8">
        <f>Ingredientes!AJ6/100</f>
        <v>0.0043</v>
      </c>
      <c r="BD8">
        <f>Ingredientes!AK6/100</f>
        <v>0.011399999999999999</v>
      </c>
      <c r="BE8">
        <f>Ingredientes!AL6/100</f>
        <v>0.0037</v>
      </c>
      <c r="BF8">
        <f>Ingredientes!AM6/100</f>
        <v>0.0018</v>
      </c>
      <c r="BG8">
        <f>Ingredientes!AN6/100</f>
        <v>0.0063</v>
      </c>
    </row>
    <row r="9" spans="1:59" ht="12.75">
      <c r="A9" s="14"/>
      <c r="B9" s="25" t="str">
        <f>Ingredientes!B6</f>
        <v>Trigo, Red W.</v>
      </c>
      <c r="C9" s="29">
        <f>Ingredientes!C6</f>
        <v>5.38</v>
      </c>
      <c r="D9" s="29">
        <f>Ingredientes!D6</f>
        <v>0</v>
      </c>
      <c r="E9" s="426">
        <v>0</v>
      </c>
      <c r="F9" s="428">
        <f>Ingredientes!E6</f>
        <v>100</v>
      </c>
      <c r="G9" s="18"/>
      <c r="H9" s="36" t="str">
        <f>Nutrientes!B7</f>
        <v>Energía Metabolizable</v>
      </c>
      <c r="I9" s="63">
        <f>Nutrientes!C7</f>
        <v>3.2</v>
      </c>
      <c r="J9" s="442">
        <f>SUMPRODUCT($E$8:$E$32,AA7:AA31)</f>
        <v>3.199999999386327</v>
      </c>
      <c r="K9" s="39">
        <f>Nutrientes!D7</f>
        <v>100</v>
      </c>
      <c r="L9" s="42" t="str">
        <f>Nutrientes!E7</f>
        <v>Kcal/g</v>
      </c>
      <c r="M9" s="17"/>
      <c r="N9" s="17"/>
      <c r="O9" s="17"/>
      <c r="P9" s="17"/>
      <c r="Q9" s="17"/>
      <c r="R9" s="17"/>
      <c r="U9" s="196"/>
      <c r="V9" s="7">
        <f t="shared" si="0"/>
        <v>-3.7118553362082125E-14</v>
      </c>
      <c r="W9" t="str">
        <f>Ingredientes!B7</f>
        <v>Cebada</v>
      </c>
      <c r="X9">
        <f>Ingredientes!C7</f>
        <v>6.1</v>
      </c>
      <c r="Y9">
        <f>Ingredientes!F7</f>
        <v>1</v>
      </c>
      <c r="Z9">
        <f>Ingredientes!G7/100</f>
        <v>0.89</v>
      </c>
      <c r="AA9">
        <f>Ingredientes!H7/100</f>
        <v>0.0264</v>
      </c>
      <c r="AB9">
        <f>Ingredientes!I7/100</f>
        <v>0.11599999999999999</v>
      </c>
      <c r="AC9">
        <f>Ingredientes!J7/100</f>
        <v>0.018000000000000002</v>
      </c>
      <c r="AD9">
        <f>Ingredientes!K7/100</f>
        <v>0.0083</v>
      </c>
      <c r="AE9">
        <f>Ingredientes!L7/100</f>
        <v>0.051</v>
      </c>
      <c r="AF9">
        <f>Ingredientes!M7/100</f>
        <v>0.0003</v>
      </c>
      <c r="AG9">
        <f>Ingredientes!N7/100</f>
        <v>0.0036</v>
      </c>
      <c r="AH9">
        <f>Ingredientes!O7/100</f>
        <v>0.0016</v>
      </c>
      <c r="AI9">
        <f>Ingredientes!P7/100</f>
        <v>0.0014500000000000001</v>
      </c>
      <c r="AJ9">
        <f>Ingredientes!Q7/100</f>
        <v>0.0048</v>
      </c>
      <c r="AK9">
        <f>Ingredientes!R7/100</f>
        <v>0.0015</v>
      </c>
      <c r="AL9">
        <f>Ingredientes!S7/100</f>
        <v>0.16</v>
      </c>
      <c r="AM9">
        <f>Ingredientes!T7/100</f>
        <v>0.0004</v>
      </c>
      <c r="AN9">
        <f>Ingredientes!U7/100</f>
        <v>0.17</v>
      </c>
      <c r="AO9">
        <f>Ingredientes!V7/100</f>
        <v>0.009899999999999999</v>
      </c>
      <c r="AP9">
        <f>Ingredientes!W7/100</f>
        <v>0.006999999999999999</v>
      </c>
      <c r="AQ9">
        <f>Ingredientes!X7/100</f>
        <v>0.0059</v>
      </c>
      <c r="AR9">
        <f>Ingredientes!Y7/100</f>
        <v>0.004</v>
      </c>
      <c r="AS9">
        <f>Ingredientes!Z7/100</f>
        <v>0.0042</v>
      </c>
      <c r="AT9">
        <f>Ingredientes!AA7/100</f>
        <v>0.008199999999999999</v>
      </c>
      <c r="AU9">
        <f>Ingredientes!AB7/100</f>
        <v>0.0029</v>
      </c>
      <c r="AV9">
        <f>Ingredientes!AC7/100</f>
        <v>0.0049</v>
      </c>
      <c r="AW9">
        <f>Ingredientes!AD7/100</f>
        <v>0.008</v>
      </c>
      <c r="AX9">
        <f>Ingredientes!AE7/100</f>
        <v>0.004</v>
      </c>
      <c r="AY9">
        <f>Ingredientes!AF7/100</f>
        <v>0.0017000000000000001</v>
      </c>
      <c r="AZ9">
        <f>Ingredientes!AG7/100</f>
        <v>0.0019</v>
      </c>
      <c r="BA9">
        <f>Ingredientes!AH7/100</f>
        <v>0.0036</v>
      </c>
      <c r="BB9">
        <f>Ingredientes!AI7/100</f>
        <v>0.0064</v>
      </c>
      <c r="BC9">
        <f>Ingredientes!AJ7/100</f>
        <v>0.0033</v>
      </c>
      <c r="BD9">
        <f>Ingredientes!AK7/100</f>
        <v>0.0097</v>
      </c>
      <c r="BE9">
        <f>Ingredientes!AL7/100</f>
        <v>0.0042</v>
      </c>
      <c r="BF9">
        <f>Ingredientes!AM7/100</f>
        <v>0.0014000000000000002</v>
      </c>
      <c r="BG9">
        <f>Ingredientes!AN7/100</f>
        <v>0.0062</v>
      </c>
    </row>
    <row r="10" spans="1:59" ht="12.75">
      <c r="A10" s="14"/>
      <c r="B10" s="25" t="str">
        <f>Ingredientes!B7</f>
        <v>Cebada</v>
      </c>
      <c r="C10" s="29">
        <f>Ingredientes!C7</f>
        <v>6.1</v>
      </c>
      <c r="D10" s="29">
        <f>Ingredientes!D7</f>
        <v>0</v>
      </c>
      <c r="E10" s="426">
        <v>-6.0850087478823156E-15</v>
      </c>
      <c r="F10" s="428">
        <f>Ingredientes!E7</f>
        <v>100</v>
      </c>
      <c r="G10" s="18"/>
      <c r="H10" s="36" t="str">
        <f>Nutrientes!B8</f>
        <v>Proteína</v>
      </c>
      <c r="I10" s="63">
        <f>Nutrientes!C8</f>
        <v>20</v>
      </c>
      <c r="J10" s="442">
        <f>SUMPRODUCT($E$8:$E$32,AB7:AB31)</f>
        <v>20.02995741968546</v>
      </c>
      <c r="K10" s="39">
        <f>Nutrientes!D8</f>
        <v>100</v>
      </c>
      <c r="L10" s="42" t="str">
        <f>Nutrientes!E8</f>
        <v>%</v>
      </c>
      <c r="M10" s="17"/>
      <c r="N10" s="17"/>
      <c r="O10" s="17"/>
      <c r="P10" s="17"/>
      <c r="Q10" s="17"/>
      <c r="R10" s="17"/>
      <c r="U10" s="196"/>
      <c r="V10" s="7">
        <f t="shared" si="0"/>
        <v>1.5125616712068175E-14</v>
      </c>
      <c r="W10" t="str">
        <f>Ingredientes!B8</f>
        <v>Trigo, Afrecho Fino</v>
      </c>
      <c r="X10">
        <f>Ingredientes!C8</f>
        <v>4.35</v>
      </c>
      <c r="Y10">
        <f>Ingredientes!F8</f>
        <v>1</v>
      </c>
      <c r="Z10">
        <f>Ingredientes!G8/100</f>
        <v>0.88</v>
      </c>
      <c r="AA10">
        <f>Ingredientes!H8/100</f>
        <v>0.018000000000000002</v>
      </c>
      <c r="AB10">
        <f>Ingredientes!I8/100</f>
        <v>0.16</v>
      </c>
      <c r="AC10">
        <f>Ingredientes!J8/100</f>
        <v>0.03</v>
      </c>
      <c r="AD10">
        <f>Ingredientes!K8/100</f>
        <v>0.0187</v>
      </c>
      <c r="AE10">
        <f>Ingredientes!L8/100</f>
        <v>0.075</v>
      </c>
      <c r="AF10">
        <f>Ingredientes!M8/100</f>
        <v>0.0012</v>
      </c>
      <c r="AG10">
        <f>Ingredientes!N8/100</f>
        <v>0.009000000000000001</v>
      </c>
      <c r="AH10">
        <f>Ingredientes!O8/100</f>
        <v>0.0023</v>
      </c>
      <c r="AI10">
        <f>Ingredientes!P8/100</f>
        <v>0.0017000000000000001</v>
      </c>
      <c r="AJ10">
        <f>Ingredientes!Q8/100</f>
        <v>0.009899999999999999</v>
      </c>
      <c r="AK10">
        <f>Ingredientes!R8/100</f>
        <v>0.0003</v>
      </c>
      <c r="AL10">
        <f>Ingredientes!S8/100</f>
        <v>1.18</v>
      </c>
      <c r="AM10">
        <f>Ingredientes!T8/100</f>
        <v>0.0012</v>
      </c>
      <c r="AN10">
        <f>Ingredientes!U8/100</f>
        <v>1.5</v>
      </c>
      <c r="AO10">
        <f>Ingredientes!V8/100</f>
        <v>0.01439</v>
      </c>
      <c r="AP10">
        <f>Ingredientes!W8/100</f>
        <v>0.008</v>
      </c>
      <c r="AQ10">
        <f>Ingredientes!X8/100</f>
        <v>0.0115</v>
      </c>
      <c r="AR10">
        <f>Ingredientes!Y8/100</f>
        <v>0.0063</v>
      </c>
      <c r="AS10">
        <f>Ingredientes!Z8/100</f>
        <v>0.0075</v>
      </c>
      <c r="AT10">
        <f>Ingredientes!AA8/100</f>
        <v>0.0138</v>
      </c>
      <c r="AU10">
        <f>Ingredientes!AB8/100</f>
        <v>0.0037</v>
      </c>
      <c r="AV10">
        <f>Ingredientes!AC8/100</f>
        <v>0.0058</v>
      </c>
      <c r="AW10">
        <f>Ingredientes!AD8/100</f>
        <v>0.010700000000000001</v>
      </c>
      <c r="AX10">
        <f>Ingredientes!AE8/100</f>
        <v>0.0069</v>
      </c>
      <c r="AY10">
        <f>Ingredientes!AF8/100</f>
        <v>0.0021</v>
      </c>
      <c r="AZ10">
        <f>Ingredientes!AG8/100</f>
        <v>0.0032</v>
      </c>
      <c r="BA10">
        <f>Ingredientes!AH8/100</f>
        <v>0.0053</v>
      </c>
      <c r="BB10">
        <f>Ingredientes!AI8/100</f>
        <v>0.0064</v>
      </c>
      <c r="BC10">
        <f>Ingredientes!AJ8/100</f>
        <v>0.0045000000000000005</v>
      </c>
      <c r="BD10">
        <f>Ingredientes!AK8/100</f>
        <v>0.0109</v>
      </c>
      <c r="BE10">
        <f>Ingredientes!AL8/100</f>
        <v>0.0049</v>
      </c>
      <c r="BF10">
        <f>Ingredientes!AM8/100</f>
        <v>0.002</v>
      </c>
      <c r="BG10">
        <f>Ingredientes!AN8/100</f>
        <v>0.0070999999999999995</v>
      </c>
    </row>
    <row r="11" spans="1:59" ht="12.75">
      <c r="A11" s="14"/>
      <c r="B11" s="25" t="str">
        <f>Ingredientes!B8</f>
        <v>Trigo, Afrecho Fino</v>
      </c>
      <c r="C11" s="29">
        <f>Ingredientes!C8</f>
        <v>4.35</v>
      </c>
      <c r="D11" s="29">
        <f>Ingredientes!D8</f>
        <v>0</v>
      </c>
      <c r="E11" s="426">
        <v>3.4771532671421095E-15</v>
      </c>
      <c r="F11" s="428">
        <f>Ingredientes!E8</f>
        <v>100</v>
      </c>
      <c r="G11" s="18"/>
      <c r="H11" s="36" t="str">
        <f>Nutrientes!B9</f>
        <v>Extrato Etereo</v>
      </c>
      <c r="I11" s="63">
        <f>Nutrientes!C9</f>
        <v>0</v>
      </c>
      <c r="J11" s="442">
        <f>SUMPRODUCT($E$8:$E$32,AC7:AC31)</f>
        <v>7.468111800947657</v>
      </c>
      <c r="K11" s="39">
        <f>Nutrientes!D9</f>
        <v>100</v>
      </c>
      <c r="L11" s="42" t="str">
        <f>Nutrientes!E9</f>
        <v>%</v>
      </c>
      <c r="M11" s="17"/>
      <c r="N11" s="17"/>
      <c r="O11" s="17"/>
      <c r="P11" s="17"/>
      <c r="Q11" s="17"/>
      <c r="R11" s="17"/>
      <c r="U11" s="196"/>
      <c r="V11" s="7">
        <f t="shared" si="0"/>
        <v>209.9261032720622</v>
      </c>
      <c r="W11" t="str">
        <f>Ingredientes!B9</f>
        <v>Harina de soja - 48%</v>
      </c>
      <c r="X11">
        <f>Ingredientes!C9</f>
        <v>7</v>
      </c>
      <c r="Y11">
        <f>Ingredientes!F9</f>
        <v>1</v>
      </c>
      <c r="Z11">
        <f>Ingredientes!G9/100</f>
        <v>0.9</v>
      </c>
      <c r="AA11">
        <f>Ingredientes!H9/100</f>
        <v>0.024399999999999998</v>
      </c>
      <c r="AB11">
        <f>Ingredientes!I9/100</f>
        <v>0.485</v>
      </c>
      <c r="AC11">
        <f>Ingredientes!J9/100</f>
        <v>0.01</v>
      </c>
      <c r="AD11">
        <f>Ingredientes!K9/100</f>
        <v>0.004</v>
      </c>
      <c r="AE11">
        <f>Ingredientes!L9/100</f>
        <v>0.039</v>
      </c>
      <c r="AF11">
        <f>Ingredientes!M9/100</f>
        <v>0.0027</v>
      </c>
      <c r="AG11">
        <f>Ingredientes!N9/100</f>
        <v>0.0062</v>
      </c>
      <c r="AH11">
        <f>Ingredientes!O9/100</f>
        <v>0.0024</v>
      </c>
      <c r="AI11">
        <f>Ingredientes!P9/100</f>
        <v>0.0010499999999999997</v>
      </c>
      <c r="AJ11">
        <f>Ingredientes!Q9/100</f>
        <v>0.0202</v>
      </c>
      <c r="AK11">
        <f>Ingredientes!R9/100</f>
        <v>0.0005</v>
      </c>
      <c r="AL11">
        <f>Ingredientes!S9/100</f>
        <v>0.43</v>
      </c>
      <c r="AM11">
        <f>Ingredientes!T9/100</f>
        <v>0.0003</v>
      </c>
      <c r="AN11">
        <f>Ingredientes!U9/100</f>
        <v>0.45</v>
      </c>
      <c r="AO11">
        <f>Ingredientes!V9/100</f>
        <v>0.027309999999999997</v>
      </c>
      <c r="AP11">
        <f>Ingredientes!W9/100</f>
        <v>0.036000000000000004</v>
      </c>
      <c r="AQ11">
        <f>Ingredientes!X9/100</f>
        <v>0.0348</v>
      </c>
      <c r="AR11">
        <f>Ingredientes!Y9/100</f>
        <v>0.020499999999999997</v>
      </c>
      <c r="AS11">
        <f>Ingredientes!Z9/100</f>
        <v>0.0248</v>
      </c>
      <c r="AT11">
        <f>Ingredientes!AA9/100</f>
        <v>0.0553</v>
      </c>
      <c r="AU11">
        <f>Ingredientes!AB9/100</f>
        <v>0.0128</v>
      </c>
      <c r="AV11">
        <f>Ingredientes!AC9/100</f>
        <v>0.0212</v>
      </c>
      <c r="AW11">
        <f>Ingredientes!AD9/100</f>
        <v>0.0374</v>
      </c>
      <c r="AX11">
        <f>Ingredientes!AE9/100</f>
        <v>0.0296</v>
      </c>
      <c r="AY11">
        <f>Ingredientes!AF9/100</f>
        <v>0.0067</v>
      </c>
      <c r="AZ11">
        <f>Ingredientes!AG9/100</f>
        <v>0.0072</v>
      </c>
      <c r="BA11">
        <f>Ingredientes!AH9/100</f>
        <v>0.0139</v>
      </c>
      <c r="BB11">
        <f>Ingredientes!AI9/100</f>
        <v>0.023399999999999997</v>
      </c>
      <c r="BC11">
        <f>Ingredientes!AJ9/100</f>
        <v>0.0195</v>
      </c>
      <c r="BD11">
        <f>Ingredientes!AK9/100</f>
        <v>0.0429</v>
      </c>
      <c r="BE11">
        <f>Ingredientes!AL9/100</f>
        <v>0.0187</v>
      </c>
      <c r="BF11">
        <f>Ingredientes!AM9/100</f>
        <v>0.0074</v>
      </c>
      <c r="BG11">
        <f>Ingredientes!AN9/100</f>
        <v>0.0222</v>
      </c>
    </row>
    <row r="12" spans="1:59" ht="12.75">
      <c r="A12" s="14"/>
      <c r="B12" s="25" t="str">
        <f>Ingredientes!B9</f>
        <v>Harina de soja - 48%</v>
      </c>
      <c r="C12" s="29">
        <f>Ingredientes!C9</f>
        <v>7</v>
      </c>
      <c r="D12" s="29">
        <f>Ingredientes!D9</f>
        <v>0</v>
      </c>
      <c r="E12" s="426">
        <v>29.989443324580314</v>
      </c>
      <c r="F12" s="428">
        <f>Ingredientes!E9</f>
        <v>100</v>
      </c>
      <c r="G12" s="18"/>
      <c r="H12" s="36" t="str">
        <f>Nutrientes!B10</f>
        <v>Ácido Linoleico</v>
      </c>
      <c r="I12" s="63">
        <f>Nutrientes!C10</f>
        <v>1</v>
      </c>
      <c r="J12" s="442">
        <f>SUMPRODUCT($E$8:$E$32,AD7:AD31)</f>
        <v>2.41930850914401</v>
      </c>
      <c r="K12" s="39">
        <f>Nutrientes!D10</f>
        <v>100</v>
      </c>
      <c r="L12" s="42" t="str">
        <f>Nutrientes!E10</f>
        <v>%</v>
      </c>
      <c r="M12" s="17"/>
      <c r="N12" s="17"/>
      <c r="O12" s="17"/>
      <c r="P12" s="17"/>
      <c r="Q12" s="17"/>
      <c r="R12" s="17"/>
      <c r="U12" s="196"/>
      <c r="V12" s="7">
        <f t="shared" si="0"/>
        <v>1.755796123913303E-15</v>
      </c>
      <c r="W12" t="str">
        <f>Ingredientes!B10</f>
        <v>Torta de Algodón - Slvnt 44%</v>
      </c>
      <c r="X12">
        <f>Ingredientes!C10</f>
        <v>6.44</v>
      </c>
      <c r="Y12">
        <f>Ingredientes!F10</f>
        <v>1</v>
      </c>
      <c r="Z12">
        <f>Ingredientes!G10/100</f>
        <v>0.91</v>
      </c>
      <c r="AA12">
        <f>Ingredientes!H10/100</f>
        <v>0.01857</v>
      </c>
      <c r="AB12">
        <f>Ingredientes!I10/100</f>
        <v>0.447</v>
      </c>
      <c r="AC12">
        <f>Ingredientes!J10/100</f>
        <v>0.016</v>
      </c>
      <c r="AD12">
        <f>Ingredientes!K10/100</f>
        <v>0</v>
      </c>
      <c r="AE12">
        <f>Ingredientes!L10/100</f>
        <v>0.111</v>
      </c>
      <c r="AF12">
        <f>Ingredientes!M10/100</f>
        <v>0.0015</v>
      </c>
      <c r="AG12">
        <f>Ingredientes!N10/100</f>
        <v>0.0091</v>
      </c>
      <c r="AH12">
        <f>Ingredientes!O10/100</f>
        <v>0.0027300000000000002</v>
      </c>
      <c r="AI12">
        <f>Ingredientes!P10/100</f>
        <v>0.00198</v>
      </c>
      <c r="AJ12">
        <f>Ingredientes!Q10/100</f>
        <v>0</v>
      </c>
      <c r="AK12">
        <f>Ingredientes!R10/100</f>
        <v>0</v>
      </c>
      <c r="AL12">
        <f>Ingredientes!S10/100</f>
        <v>0</v>
      </c>
      <c r="AM12">
        <f>Ingredientes!T10/100</f>
        <v>0</v>
      </c>
      <c r="AN12">
        <f>Ingredientes!U10/100</f>
        <v>0</v>
      </c>
      <c r="AO12">
        <f>Ingredientes!V10/100</f>
        <v>0.02685</v>
      </c>
      <c r="AP12">
        <f>Ingredientes!W10/100</f>
        <v>0.009000000000000001</v>
      </c>
      <c r="AQ12">
        <f>Ingredientes!X10/100</f>
        <v>0.04769999999999999</v>
      </c>
      <c r="AR12">
        <f>Ingredientes!Y10/100</f>
        <v>0.018000000000000002</v>
      </c>
      <c r="AS12">
        <f>Ingredientes!Z10/100</f>
        <v>0.0217</v>
      </c>
      <c r="AT12">
        <f>Ingredientes!AA10/100</f>
        <v>0.0397</v>
      </c>
      <c r="AU12">
        <f>Ingredientes!AB10/100</f>
        <v>0.0148</v>
      </c>
      <c r="AV12">
        <f>Ingredientes!AC10/100</f>
        <v>0.013600000000000001</v>
      </c>
      <c r="AW12">
        <f>Ingredientes!AD10/100</f>
        <v>0.024399999999999998</v>
      </c>
      <c r="AX12">
        <f>Ingredientes!AE10/100</f>
        <v>0.0173</v>
      </c>
      <c r="AY12">
        <f>Ingredientes!AF10/100</f>
        <v>0.0060999999999999995</v>
      </c>
      <c r="AZ12">
        <f>Ingredientes!AG10/100</f>
        <v>0.011200000000000002</v>
      </c>
      <c r="BA12">
        <f>Ingredientes!AH10/100</f>
        <v>0.0173</v>
      </c>
      <c r="BB12">
        <f>Ingredientes!AI10/100</f>
        <v>0.0155</v>
      </c>
      <c r="BC12">
        <f>Ingredientes!AJ10/100</f>
        <v>0.014499999999999999</v>
      </c>
      <c r="BD12">
        <f>Ingredientes!AK10/100</f>
        <v>0.03</v>
      </c>
      <c r="BE12">
        <f>Ingredientes!AL10/100</f>
        <v>0.0149</v>
      </c>
      <c r="BF12">
        <f>Ingredientes!AM10/100</f>
        <v>0.0055000000000000005</v>
      </c>
      <c r="BG12">
        <f>Ingredientes!AN10/100</f>
        <v>0.0191</v>
      </c>
    </row>
    <row r="13" spans="1:59" ht="12.75">
      <c r="A13" s="14"/>
      <c r="B13" s="25" t="str">
        <f>Ingredientes!B10</f>
        <v>Torta de Algodón - Slvnt 44%</v>
      </c>
      <c r="C13" s="29">
        <f>Ingredientes!C10</f>
        <v>6.44</v>
      </c>
      <c r="D13" s="29">
        <f>Ingredientes!D10</f>
        <v>0</v>
      </c>
      <c r="E13" s="426">
        <v>2.726391496759787E-16</v>
      </c>
      <c r="F13" s="428">
        <f>Ingredientes!E10</f>
        <v>100</v>
      </c>
      <c r="G13" s="18"/>
      <c r="H13" s="36" t="str">
        <f>Nutrientes!B11</f>
        <v>Fibra Cruda</v>
      </c>
      <c r="I13" s="63">
        <f>Nutrientes!C11</f>
        <v>0</v>
      </c>
      <c r="J13" s="442">
        <f>SUMPRODUCT($E$8:$E$32,AE7:AE31)</f>
        <v>2.529016917565707</v>
      </c>
      <c r="K13" s="39">
        <f>Nutrientes!D11</f>
        <v>100</v>
      </c>
      <c r="L13" s="42" t="str">
        <f>Nutrientes!E11</f>
        <v>%</v>
      </c>
      <c r="M13" s="17"/>
      <c r="N13" s="17"/>
      <c r="O13" s="17"/>
      <c r="P13" s="17"/>
      <c r="Q13" s="17"/>
      <c r="R13" s="17"/>
      <c r="U13" s="196"/>
      <c r="V13" s="7">
        <f t="shared" si="0"/>
        <v>70.6628620634876</v>
      </c>
      <c r="W13" t="str">
        <f>Ingredientes!B11</f>
        <v>Grasa de Pollo</v>
      </c>
      <c r="X13">
        <f>Ingredientes!C11</f>
        <v>14.66</v>
      </c>
      <c r="Y13">
        <f>Ingredientes!F11</f>
        <v>1</v>
      </c>
      <c r="Z13">
        <f>Ingredientes!G11/100</f>
        <v>1</v>
      </c>
      <c r="AA13">
        <f>Ingredientes!H11/100</f>
        <v>0.08199999999999999</v>
      </c>
      <c r="AB13">
        <f>Ingredientes!I11/100</f>
        <v>0</v>
      </c>
      <c r="AC13">
        <f>Ingredientes!J11/100</f>
        <v>1</v>
      </c>
      <c r="AD13">
        <f>Ingredientes!K11/100</f>
        <v>0.195</v>
      </c>
      <c r="AE13">
        <f>Ingredientes!L11/100</f>
        <v>0</v>
      </c>
      <c r="AF13">
        <f>Ingredientes!M11/100</f>
        <v>0</v>
      </c>
      <c r="AG13">
        <f>Ingredientes!N11/100</f>
        <v>0</v>
      </c>
      <c r="AH13">
        <f>Ingredientes!O11/100</f>
        <v>0</v>
      </c>
      <c r="AI13">
        <f>Ingredientes!P11/100</f>
        <v>0</v>
      </c>
      <c r="AJ13">
        <f>Ingredientes!Q11/100</f>
        <v>0</v>
      </c>
      <c r="AK13">
        <f>Ingredientes!R11/100</f>
        <v>0</v>
      </c>
      <c r="AL13">
        <f>Ingredientes!S11/100</f>
        <v>0</v>
      </c>
      <c r="AM13">
        <f>Ingredientes!T11/100</f>
        <v>0</v>
      </c>
      <c r="AN13">
        <f>Ingredientes!U11/100</f>
        <v>0</v>
      </c>
      <c r="AO13">
        <f>Ingredientes!V11/100</f>
        <v>0</v>
      </c>
      <c r="AP13">
        <f>Ingredientes!W11/100</f>
        <v>0</v>
      </c>
      <c r="AQ13">
        <f>Ingredientes!X11/100</f>
        <v>0</v>
      </c>
      <c r="AR13">
        <f>Ingredientes!Y11/100</f>
        <v>0</v>
      </c>
      <c r="AS13">
        <f>Ingredientes!Z11/100</f>
        <v>0</v>
      </c>
      <c r="AT13">
        <f>Ingredientes!AA11/100</f>
        <v>0</v>
      </c>
      <c r="AU13">
        <f>Ingredientes!AB11/100</f>
        <v>0</v>
      </c>
      <c r="AV13">
        <f>Ingredientes!AC11/100</f>
        <v>0</v>
      </c>
      <c r="AW13">
        <f>Ingredientes!AD11/100</f>
        <v>0</v>
      </c>
      <c r="AX13">
        <f>Ingredientes!AE11/100</f>
        <v>0</v>
      </c>
      <c r="AY13">
        <f>Ingredientes!AF11/100</f>
        <v>0</v>
      </c>
      <c r="AZ13">
        <f>Ingredientes!AG11/100</f>
        <v>0</v>
      </c>
      <c r="BA13">
        <f>Ingredientes!AH11/100</f>
        <v>0</v>
      </c>
      <c r="BB13">
        <f>Ingredientes!AI11/100</f>
        <v>0</v>
      </c>
      <c r="BC13">
        <f>Ingredientes!AJ11/100</f>
        <v>0</v>
      </c>
      <c r="BD13">
        <f>Ingredientes!AK11/100</f>
        <v>0</v>
      </c>
      <c r="BE13">
        <f>Ingredientes!AL11/100</f>
        <v>0</v>
      </c>
      <c r="BF13">
        <f>Ingredientes!AM11/100</f>
        <v>0</v>
      </c>
      <c r="BG13">
        <f>Ingredientes!AN11/100</f>
        <v>0</v>
      </c>
    </row>
    <row r="14" spans="1:59" ht="12.75">
      <c r="A14" s="14"/>
      <c r="B14" s="25" t="str">
        <f>Ingredientes!B11</f>
        <v>Grasa de Pollo</v>
      </c>
      <c r="C14" s="29">
        <f>Ingredientes!C11</f>
        <v>14.66</v>
      </c>
      <c r="D14" s="29">
        <f>Ingredientes!D11</f>
        <v>0.01</v>
      </c>
      <c r="E14" s="426">
        <v>4.820113374044174</v>
      </c>
      <c r="F14" s="428">
        <f>Ingredientes!E11</f>
        <v>100</v>
      </c>
      <c r="G14" s="18"/>
      <c r="H14" s="36" t="str">
        <f>Nutrientes!B12</f>
        <v>Calcio</v>
      </c>
      <c r="I14" s="63">
        <f>Nutrientes!C12</f>
        <v>1</v>
      </c>
      <c r="J14" s="442">
        <f>SUMPRODUCT($E$8:$E$32,AF7:AF31)</f>
        <v>0.9999999999593738</v>
      </c>
      <c r="K14" s="39">
        <f>Nutrientes!D12</f>
        <v>100</v>
      </c>
      <c r="L14" s="42" t="str">
        <f>Nutrientes!E12</f>
        <v>%</v>
      </c>
      <c r="M14" s="17"/>
      <c r="N14" s="17"/>
      <c r="O14" s="17"/>
      <c r="P14" s="17"/>
      <c r="Q14" s="17"/>
      <c r="R14" s="17"/>
      <c r="U14" s="196"/>
      <c r="V14" s="7">
        <f t="shared" si="0"/>
        <v>-1.8391629414986705E-13</v>
      </c>
      <c r="W14" t="str">
        <f>Ingredientes!B12</f>
        <v>Harida de Pescado, Menhaden</v>
      </c>
      <c r="X14">
        <f>Ingredientes!C12</f>
        <v>12.5</v>
      </c>
      <c r="Y14">
        <f>Ingredientes!F12</f>
        <v>1</v>
      </c>
      <c r="Z14">
        <f>Ingredientes!G12/100</f>
        <v>0.92</v>
      </c>
      <c r="AA14">
        <f>Ingredientes!H12/100</f>
        <v>0.0282</v>
      </c>
      <c r="AB14">
        <f>Ingredientes!I12/100</f>
        <v>0.605</v>
      </c>
      <c r="AC14">
        <f>Ingredientes!J12/100</f>
        <v>0.094</v>
      </c>
      <c r="AD14">
        <f>Ingredientes!K12/100</f>
        <v>0.0012</v>
      </c>
      <c r="AE14">
        <f>Ingredientes!L12/100</f>
        <v>0.006999999999999999</v>
      </c>
      <c r="AF14">
        <f>Ingredientes!M12/100</f>
        <v>0.051100000000000007</v>
      </c>
      <c r="AG14">
        <f>Ingredientes!N12/100</f>
        <v>0.0288</v>
      </c>
      <c r="AH14">
        <f>Ingredientes!O12/100</f>
        <v>0.0288</v>
      </c>
      <c r="AI14">
        <f>Ingredientes!P12/100</f>
        <v>0.0032499999999999972</v>
      </c>
      <c r="AJ14">
        <f>Ingredientes!Q12/100</f>
        <v>0.0077</v>
      </c>
      <c r="AK14">
        <f>Ingredientes!R12/100</f>
        <v>0.006</v>
      </c>
      <c r="AL14">
        <f>Ingredientes!S12/100</f>
        <v>0.33</v>
      </c>
      <c r="AM14">
        <f>Ingredientes!T12/100</f>
        <v>0.0040999999999999995</v>
      </c>
      <c r="AN14">
        <f>Ingredientes!U12/100</f>
        <v>1.47</v>
      </c>
      <c r="AO14">
        <f>Ingredientes!V12/100</f>
        <v>0.03056</v>
      </c>
      <c r="AP14">
        <f>Ingredientes!W12/100</f>
        <v>0.006</v>
      </c>
      <c r="AQ14">
        <f>Ingredientes!X12/100</f>
        <v>0.0379</v>
      </c>
      <c r="AR14">
        <f>Ingredientes!Y12/100</f>
        <v>0.04190000000000001</v>
      </c>
      <c r="AS14">
        <f>Ingredientes!Z12/100</f>
        <v>0.0225</v>
      </c>
      <c r="AT14">
        <f>Ingredientes!AA12/100</f>
        <v>0.0644</v>
      </c>
      <c r="AU14">
        <f>Ingredientes!AB12/100</f>
        <v>0.0146</v>
      </c>
      <c r="AV14">
        <f>Ingredientes!AC12/100</f>
        <v>0.0285</v>
      </c>
      <c r="AW14">
        <f>Ingredientes!AD12/100</f>
        <v>0.045</v>
      </c>
      <c r="AX14">
        <f>Ingredientes!AE12/100</f>
        <v>0.0483</v>
      </c>
      <c r="AY14">
        <f>Ingredientes!AF12/100</f>
        <v>0.0178</v>
      </c>
      <c r="AZ14">
        <f>Ingredientes!AG12/100</f>
        <v>0.005600000000000001</v>
      </c>
      <c r="BA14">
        <f>Ingredientes!AH12/100</f>
        <v>0.023399999999999997</v>
      </c>
      <c r="BB14">
        <f>Ingredientes!AI12/100</f>
        <v>0.0248</v>
      </c>
      <c r="BC14">
        <f>Ingredientes!AJ12/100</f>
        <v>0.019799999999999998</v>
      </c>
      <c r="BD14">
        <f>Ingredientes!AK12/100</f>
        <v>0.0446</v>
      </c>
      <c r="BE14">
        <f>Ingredientes!AL12/100</f>
        <v>0.025</v>
      </c>
      <c r="BF14">
        <f>Ingredientes!AM12/100</f>
        <v>0.0068000000000000005</v>
      </c>
      <c r="BG14">
        <f>Ingredientes!AN12/100</f>
        <v>0.0323</v>
      </c>
    </row>
    <row r="15" spans="1:59" ht="12.75">
      <c r="A15" s="14"/>
      <c r="B15" s="25" t="str">
        <f>Ingredientes!B12</f>
        <v>Harida de Pescado, Menhaden</v>
      </c>
      <c r="C15" s="29">
        <f>Ingredientes!C12</f>
        <v>12.5</v>
      </c>
      <c r="D15" s="29">
        <f>Ingredientes!D12</f>
        <v>0</v>
      </c>
      <c r="E15" s="426">
        <v>-1.4713303531989363E-14</v>
      </c>
      <c r="F15" s="428">
        <f>Ingredientes!E12</f>
        <v>100</v>
      </c>
      <c r="G15" s="18"/>
      <c r="H15" s="36" t="str">
        <f>Nutrientes!B13</f>
        <v>P Total</v>
      </c>
      <c r="I15" s="63">
        <f>Nutrientes!C13</f>
        <v>0</v>
      </c>
      <c r="J15" s="442">
        <f>SUMPRODUCT($E$8:$E$32,AG7:AG31)</f>
        <v>0.72518586323499</v>
      </c>
      <c r="K15" s="39">
        <f>Nutrientes!D13</f>
        <v>100</v>
      </c>
      <c r="L15" s="42" t="str">
        <f>Nutrientes!E13</f>
        <v>%</v>
      </c>
      <c r="M15" s="17"/>
      <c r="N15" s="17"/>
      <c r="O15" s="17"/>
      <c r="P15" s="17"/>
      <c r="Q15" s="17"/>
      <c r="R15" s="17"/>
      <c r="U15" s="196"/>
      <c r="V15" s="7">
        <f t="shared" si="0"/>
        <v>4.199853963541843E-15</v>
      </c>
      <c r="W15" t="str">
        <f>Ingredientes!B13</f>
        <v>Subproducto de Gelatina</v>
      </c>
      <c r="X15">
        <f>Ingredientes!C13</f>
        <v>17</v>
      </c>
      <c r="Y15">
        <f>Ingredientes!F13</f>
        <v>1</v>
      </c>
      <c r="Z15">
        <f>Ingredientes!G13/100</f>
        <v>0.91</v>
      </c>
      <c r="AA15">
        <f>Ingredientes!H13/100</f>
        <v>0.0236</v>
      </c>
      <c r="AB15">
        <f>Ingredientes!I13/100</f>
        <v>0.88</v>
      </c>
      <c r="AC15">
        <f>Ingredientes!J13/100</f>
        <v>0</v>
      </c>
      <c r="AD15">
        <f>Ingredientes!K13/100</f>
        <v>0</v>
      </c>
      <c r="AE15">
        <f>Ingredientes!L13/100</f>
        <v>0.005</v>
      </c>
      <c r="AF15">
        <f>Ingredientes!M13/100</f>
        <v>0</v>
      </c>
      <c r="AG15">
        <f>Ingredientes!N13/100</f>
        <v>0</v>
      </c>
      <c r="AH15">
        <f>Ingredientes!O13/100</f>
        <v>0</v>
      </c>
      <c r="AI15">
        <f>Ingredientes!P13/100</f>
        <v>0</v>
      </c>
      <c r="AJ15">
        <f>Ingredientes!Q13/100</f>
        <v>0</v>
      </c>
      <c r="AK15">
        <f>Ingredientes!R13/100</f>
        <v>0</v>
      </c>
      <c r="AL15">
        <f>Ingredientes!S13/100</f>
        <v>0</v>
      </c>
      <c r="AM15">
        <f>Ingredientes!T13/100</f>
        <v>0</v>
      </c>
      <c r="AN15">
        <f>Ingredientes!U13/100</f>
        <v>0</v>
      </c>
      <c r="AO15">
        <f>Ingredientes!V13/100</f>
        <v>0</v>
      </c>
      <c r="AP15">
        <f>Ingredientes!W13/100</f>
        <v>0</v>
      </c>
      <c r="AQ15">
        <f>Ingredientes!X13/100</f>
        <v>0.07400000000000001</v>
      </c>
      <c r="AR15">
        <f>Ingredientes!Y13/100</f>
        <v>0.2</v>
      </c>
      <c r="AS15">
        <f>Ingredientes!Z13/100</f>
        <v>0.027999999999999997</v>
      </c>
      <c r="AT15">
        <f>Ingredientes!AA13/100</f>
        <v>0.228</v>
      </c>
      <c r="AU15">
        <f>Ingredientes!AB13/100</f>
        <v>0.0085</v>
      </c>
      <c r="AV15">
        <f>Ingredientes!AC13/100</f>
        <v>0.013999999999999999</v>
      </c>
      <c r="AW15">
        <f>Ingredientes!AD13/100</f>
        <v>0.031</v>
      </c>
      <c r="AX15">
        <f>Ingredientes!AE13/100</f>
        <v>0.037000000000000005</v>
      </c>
      <c r="AY15">
        <f>Ingredientes!AF13/100</f>
        <v>0.0068000000000000005</v>
      </c>
      <c r="AZ15">
        <f>Ingredientes!AG13/100</f>
        <v>0.0009</v>
      </c>
      <c r="BA15">
        <f>Ingredientes!AH13/100</f>
        <v>0.0077</v>
      </c>
      <c r="BB15">
        <f>Ingredientes!AI13/100</f>
        <v>0.017</v>
      </c>
      <c r="BC15">
        <f>Ingredientes!AJ13/100</f>
        <v>0.0026</v>
      </c>
      <c r="BD15">
        <f>Ingredientes!AK13/100</f>
        <v>0.0196</v>
      </c>
      <c r="BE15">
        <f>Ingredientes!AL13/100</f>
        <v>0.013000000000000001</v>
      </c>
      <c r="BF15">
        <f>Ingredientes!AM13/100</f>
        <v>0.0009</v>
      </c>
      <c r="BG15">
        <f>Ingredientes!AN13/100</f>
        <v>0.018000000000000002</v>
      </c>
    </row>
    <row r="16" spans="1:59" ht="12.75">
      <c r="A16" s="14"/>
      <c r="B16" s="25" t="str">
        <f>Ingredientes!B13</f>
        <v>Subproducto de Gelatina</v>
      </c>
      <c r="C16" s="29">
        <f>Ingredientes!C13</f>
        <v>17</v>
      </c>
      <c r="D16" s="29">
        <f>Ingredientes!D13</f>
        <v>0</v>
      </c>
      <c r="E16" s="426">
        <v>2.470502331495202E-16</v>
      </c>
      <c r="F16" s="428">
        <f>Ingredientes!E13</f>
        <v>100</v>
      </c>
      <c r="G16" s="18"/>
      <c r="H16" s="36" t="str">
        <f>Nutrientes!B14</f>
        <v>P disponible</v>
      </c>
      <c r="I16" s="63">
        <f>Nutrientes!C14</f>
        <v>0</v>
      </c>
      <c r="J16" s="442">
        <f>SUMPRODUCT($E$8:$E$32,AH7:AH31)</f>
        <v>0.4999999999546426</v>
      </c>
      <c r="K16" s="39">
        <f>Nutrientes!D14</f>
        <v>100</v>
      </c>
      <c r="L16" s="42" t="str">
        <f>Nutrientes!E14</f>
        <v>%</v>
      </c>
      <c r="M16" s="17"/>
      <c r="N16" s="17"/>
      <c r="O16" s="17"/>
      <c r="P16" s="17"/>
      <c r="Q16" s="17"/>
      <c r="R16" s="17"/>
      <c r="U16" s="196"/>
      <c r="V16" s="7">
        <f t="shared" si="0"/>
        <v>1.5587531265737195E-14</v>
      </c>
      <c r="W16" t="str">
        <f>Ingredientes!B14</f>
        <v>Harina de Carne</v>
      </c>
      <c r="X16">
        <f>Ingredientes!C14</f>
        <v>9.36</v>
      </c>
      <c r="Y16">
        <f>Ingredientes!F14</f>
        <v>1</v>
      </c>
      <c r="Z16">
        <f>Ingredientes!G14/100</f>
        <v>0.92</v>
      </c>
      <c r="AA16">
        <f>Ingredientes!H14/100</f>
        <v>0.02</v>
      </c>
      <c r="AB16">
        <f>Ingredientes!I14/100</f>
        <v>0.544</v>
      </c>
      <c r="AC16">
        <f>Ingredientes!J14/100</f>
        <v>0.071</v>
      </c>
      <c r="AD16">
        <f>Ingredientes!K14/100</f>
        <v>0.0028000000000000004</v>
      </c>
      <c r="AE16">
        <f>Ingredientes!L14/100</f>
        <v>0.087</v>
      </c>
      <c r="AF16">
        <f>Ingredientes!M14/100</f>
        <v>0.0827</v>
      </c>
      <c r="AG16">
        <f>Ingredientes!N14/100</f>
        <v>0.040999999999999995</v>
      </c>
      <c r="AH16">
        <f>Ingredientes!O14/100</f>
        <v>0.040999999999999995</v>
      </c>
      <c r="AI16">
        <f>Ingredientes!P14/100</f>
        <v>-0.0003500000000000014</v>
      </c>
      <c r="AJ16">
        <f>Ingredientes!Q14/100</f>
        <v>0.006</v>
      </c>
      <c r="AK16">
        <f>Ingredientes!R14/100</f>
        <v>0.0091</v>
      </c>
      <c r="AL16">
        <f>Ingredientes!S14/100</f>
        <v>0.1</v>
      </c>
      <c r="AM16">
        <f>Ingredientes!T14/100</f>
        <v>0.0115</v>
      </c>
      <c r="AN16">
        <f>Ingredientes!U14/100</f>
        <v>1.03</v>
      </c>
      <c r="AO16">
        <f>Ingredientes!V14/100</f>
        <v>0.02077</v>
      </c>
      <c r="AP16">
        <f>Ingredientes!W14/100</f>
        <v>0.003</v>
      </c>
      <c r="AQ16">
        <f>Ingredientes!X14/100</f>
        <v>0.0373</v>
      </c>
      <c r="AR16">
        <f>Ingredientes!Y14/100</f>
        <v>0.063</v>
      </c>
      <c r="AS16">
        <f>Ingredientes!Z14/100</f>
        <v>0.016</v>
      </c>
      <c r="AT16">
        <f>Ingredientes!AA14/100</f>
        <v>0.079</v>
      </c>
      <c r="AU16">
        <f>Ingredientes!AB14/100</f>
        <v>0.013000000000000001</v>
      </c>
      <c r="AV16">
        <f>Ingredientes!AC14/100</f>
        <v>0.016</v>
      </c>
      <c r="AW16">
        <f>Ingredientes!AD14/100</f>
        <v>0.0332</v>
      </c>
      <c r="AX16">
        <f>Ingredientes!AE14/100</f>
        <v>0.03</v>
      </c>
      <c r="AY16">
        <f>Ingredientes!AF14/100</f>
        <v>0.0075</v>
      </c>
      <c r="AZ16">
        <f>Ingredientes!AG14/100</f>
        <v>0.0066</v>
      </c>
      <c r="BA16">
        <f>Ingredientes!AH14/100</f>
        <v>0.0141</v>
      </c>
      <c r="BB16">
        <f>Ingredientes!AI14/100</f>
        <v>0.017</v>
      </c>
      <c r="BC16">
        <f>Ingredientes!AJ14/100</f>
        <v>0.0084</v>
      </c>
      <c r="BD16">
        <f>Ingredientes!AK14/100</f>
        <v>0.0254</v>
      </c>
      <c r="BE16">
        <f>Ingredientes!AL14/100</f>
        <v>0.0174</v>
      </c>
      <c r="BF16">
        <f>Ingredientes!AM14/100</f>
        <v>0.0036</v>
      </c>
      <c r="BG16">
        <f>Ingredientes!AN14/100</f>
        <v>0.023</v>
      </c>
    </row>
    <row r="17" spans="1:59" ht="12.75">
      <c r="A17" s="14"/>
      <c r="B17" s="25" t="str">
        <f>Ingredientes!B14</f>
        <v>Harina de Carne</v>
      </c>
      <c r="C17" s="29">
        <f>Ingredientes!C14</f>
        <v>9.36</v>
      </c>
      <c r="D17" s="29">
        <f>Ingredientes!D14</f>
        <v>0</v>
      </c>
      <c r="E17" s="426">
        <v>1.6653345369377348E-15</v>
      </c>
      <c r="F17" s="428">
        <f>Ingredientes!E14</f>
        <v>100</v>
      </c>
      <c r="G17" s="18"/>
      <c r="H17" s="36" t="str">
        <f>Nutrientes!B15</f>
        <v>Ca:P=2</v>
      </c>
      <c r="I17" s="63">
        <f>Nutrientes!C15</f>
        <v>0</v>
      </c>
      <c r="J17" s="442">
        <f>SUMPRODUCT($E$8:$E$32,AI7:AI31)</f>
        <v>-2.5044256815945354E-11</v>
      </c>
      <c r="K17" s="39">
        <f>Nutrientes!D15</f>
        <v>0</v>
      </c>
      <c r="L17" s="42" t="str">
        <f>Nutrientes!E15</f>
        <v>-</v>
      </c>
      <c r="M17" s="17"/>
      <c r="N17" s="17"/>
      <c r="O17" s="17"/>
      <c r="P17" s="17"/>
      <c r="Q17" s="17"/>
      <c r="R17" s="17"/>
      <c r="U17" s="196"/>
      <c r="V17" s="7">
        <f t="shared" si="0"/>
        <v>2.3542907602969538E-14</v>
      </c>
      <c r="W17" t="str">
        <f>Ingredientes!B15</f>
        <v>Harina de Alfalfa - 20</v>
      </c>
      <c r="X17">
        <f>Ingredientes!C15</f>
        <v>4.87</v>
      </c>
      <c r="Y17">
        <f>Ingredientes!F15</f>
        <v>1</v>
      </c>
      <c r="Z17">
        <f>Ingredientes!G15/100</f>
        <v>0.92</v>
      </c>
      <c r="AA17">
        <f>Ingredientes!H15/100</f>
        <v>0.0163</v>
      </c>
      <c r="AB17">
        <f>Ingredientes!I15/100</f>
        <v>0.2</v>
      </c>
      <c r="AC17">
        <f>Ingredientes!J15/100</f>
        <v>0.036000000000000004</v>
      </c>
      <c r="AD17">
        <f>Ingredientes!K15/100</f>
        <v>0.0058</v>
      </c>
      <c r="AE17">
        <f>Ingredientes!L15/100</f>
        <v>0.20199999999999999</v>
      </c>
      <c r="AF17">
        <f>Ingredientes!M15/100</f>
        <v>0.0167</v>
      </c>
      <c r="AG17">
        <f>Ingredientes!N15/100</f>
        <v>0.0028000000000000004</v>
      </c>
      <c r="AH17">
        <f>Ingredientes!O15/100</f>
        <v>0.00084</v>
      </c>
      <c r="AI17">
        <f>Ingredientes!P15/100</f>
        <v>-0.00751</v>
      </c>
      <c r="AJ17">
        <f>Ingredientes!Q15/100</f>
        <v>0.022099999999999998</v>
      </c>
      <c r="AK17">
        <f>Ingredientes!R15/100</f>
        <v>0.004699999999999999</v>
      </c>
      <c r="AL17">
        <f>Ingredientes!S15/100</f>
        <v>0.42</v>
      </c>
      <c r="AM17">
        <f>Ingredientes!T15/100</f>
        <v>0.0013</v>
      </c>
      <c r="AN17">
        <f>Ingredientes!U15/100</f>
        <v>0.25</v>
      </c>
      <c r="AO17">
        <f>Ingredientes!V15/100</f>
        <v>0.014190000000000001</v>
      </c>
      <c r="AP17">
        <f>Ingredientes!W15/100</f>
        <v>0.033</v>
      </c>
      <c r="AQ17">
        <f>Ingredientes!X15/100</f>
        <v>0.0092</v>
      </c>
      <c r="AR17">
        <f>Ingredientes!Y15/100</f>
        <v>0.0097</v>
      </c>
      <c r="AS17">
        <f>Ingredientes!Z15/100</f>
        <v>0.0089</v>
      </c>
      <c r="AT17">
        <f>Ingredientes!AA15/100</f>
        <v>0.018600000000000002</v>
      </c>
      <c r="AU17">
        <f>Ingredientes!AB15/100</f>
        <v>0.0034000000000000002</v>
      </c>
      <c r="AV17">
        <f>Ingredientes!AC15/100</f>
        <v>0.0088</v>
      </c>
      <c r="AW17">
        <f>Ingredientes!AD15/100</f>
        <v>0.013000000000000001</v>
      </c>
      <c r="AX17">
        <f>Ingredientes!AE15/100</f>
        <v>0.0087</v>
      </c>
      <c r="AY17">
        <f>Ingredientes!AF15/100</f>
        <v>0.0031</v>
      </c>
      <c r="AZ17">
        <f>Ingredientes!AG15/100</f>
        <v>0.0025</v>
      </c>
      <c r="BA17">
        <f>Ingredientes!AH15/100</f>
        <v>0.005600000000000001</v>
      </c>
      <c r="BB17">
        <f>Ingredientes!AI15/100</f>
        <v>0.0085</v>
      </c>
      <c r="BC17">
        <f>Ingredientes!AJ15/100</f>
        <v>0.0059</v>
      </c>
      <c r="BD17">
        <f>Ingredientes!AK15/100</f>
        <v>0.0144</v>
      </c>
      <c r="BE17">
        <f>Ingredientes!AL15/100</f>
        <v>0.0059</v>
      </c>
      <c r="BF17">
        <f>Ingredientes!AM15/100</f>
        <v>0.0076</v>
      </c>
      <c r="BG17">
        <f>Ingredientes!AN15/100</f>
        <v>0.0097</v>
      </c>
    </row>
    <row r="18" spans="1:59" ht="12.75">
      <c r="A18" s="14"/>
      <c r="B18" s="25" t="str">
        <f>Ingredientes!B15</f>
        <v>Harina de Alfalfa - 20</v>
      </c>
      <c r="C18" s="29">
        <f>Ingredientes!C15</f>
        <v>4.87</v>
      </c>
      <c r="D18" s="29">
        <f>Ingredientes!D15</f>
        <v>0</v>
      </c>
      <c r="E18" s="426">
        <v>4.834272608412636E-15</v>
      </c>
      <c r="F18" s="428">
        <f>Ingredientes!E15</f>
        <v>100</v>
      </c>
      <c r="G18" s="18"/>
      <c r="H18" s="36" t="str">
        <f>Nutrientes!B16</f>
        <v>Potasio</v>
      </c>
      <c r="I18" s="63">
        <f>Nutrientes!C16</f>
        <v>0.3</v>
      </c>
      <c r="J18" s="442">
        <f>SUMPRODUCT($E$8:$E$32,AJ7:AJ31)</f>
        <v>0.7938691686932067</v>
      </c>
      <c r="K18" s="39">
        <f>Nutrientes!D16</f>
        <v>100</v>
      </c>
      <c r="L18" s="42" t="str">
        <f>Nutrientes!E16</f>
        <v>%</v>
      </c>
      <c r="M18" s="17"/>
      <c r="N18" s="17"/>
      <c r="O18" s="17"/>
      <c r="P18" s="17"/>
      <c r="Q18" s="17"/>
      <c r="R18" s="17"/>
      <c r="U18" s="196"/>
      <c r="V18" s="7">
        <f t="shared" si="0"/>
        <v>1.5851563961114546E-14</v>
      </c>
      <c r="W18" t="str">
        <f>Ingredientes!B16</f>
        <v>Subproducto de Panaderia</v>
      </c>
      <c r="X18">
        <f>Ingredientes!C16</f>
        <v>8</v>
      </c>
      <c r="Y18">
        <f>Ingredientes!F16</f>
        <v>1</v>
      </c>
      <c r="Z18">
        <f>Ingredientes!G16/100</f>
        <v>0.92</v>
      </c>
      <c r="AA18">
        <f>Ingredientes!H16/100</f>
        <v>0.03862</v>
      </c>
      <c r="AB18">
        <f>Ingredientes!I16/100</f>
        <v>0.098</v>
      </c>
      <c r="AC18">
        <f>Ingredientes!J16/100</f>
        <v>0.11699999999999999</v>
      </c>
      <c r="AD18">
        <f>Ingredientes!K16/100</f>
        <v>0</v>
      </c>
      <c r="AE18">
        <f>Ingredientes!L16/100</f>
        <v>0.012</v>
      </c>
      <c r="AF18">
        <f>Ingredientes!M16/100</f>
        <v>0.0013</v>
      </c>
      <c r="AG18">
        <f>Ingredientes!N16/100</f>
        <v>0.0024</v>
      </c>
      <c r="AH18">
        <f>Ingredientes!O16/100</f>
        <v>0.0007199999999999999</v>
      </c>
      <c r="AI18">
        <f>Ingredientes!P16/100</f>
        <v>6.999999999999993E-05</v>
      </c>
      <c r="AJ18">
        <f>Ingredientes!Q16/100</f>
        <v>0.0049</v>
      </c>
      <c r="AK18">
        <f>Ingredientes!R16/100</f>
        <v>0.0148</v>
      </c>
      <c r="AL18">
        <f>Ingredientes!S16/100</f>
        <v>0.65</v>
      </c>
      <c r="AM18">
        <f>Ingredientes!T16/100</f>
        <v>0.011399999999999999</v>
      </c>
      <c r="AN18">
        <f>Ingredientes!U16/100</f>
        <v>0.15</v>
      </c>
      <c r="AO18">
        <f>Ingredientes!V16/100</f>
        <v>0.00923</v>
      </c>
      <c r="AP18">
        <f>Ingredientes!W16/100</f>
        <v>0.002</v>
      </c>
      <c r="AQ18">
        <f>Ingredientes!X16/100</f>
        <v>0.004699999999999999</v>
      </c>
      <c r="AR18">
        <f>Ingredientes!Y16/100</f>
        <v>0.008199999999999999</v>
      </c>
      <c r="AS18">
        <f>Ingredientes!Z16/100</f>
        <v>0.006500000000000001</v>
      </c>
      <c r="AT18">
        <f>Ingredientes!AA16/100</f>
        <v>0.0147</v>
      </c>
      <c r="AU18">
        <f>Ingredientes!AB16/100</f>
        <v>0.0013</v>
      </c>
      <c r="AV18">
        <f>Ingredientes!AC16/100</f>
        <v>0.0045000000000000005</v>
      </c>
      <c r="AW18">
        <f>Ingredientes!AD16/100</f>
        <v>0.0073</v>
      </c>
      <c r="AX18">
        <f>Ingredientes!AE16/100</f>
        <v>0.0031</v>
      </c>
      <c r="AY18">
        <f>Ingredientes!AF16/100</f>
        <v>0.0017000000000000001</v>
      </c>
      <c r="AZ18">
        <f>Ingredientes!AG16/100</f>
        <v>0.0017000000000000001</v>
      </c>
      <c r="BA18">
        <f>Ingredientes!AH16/100</f>
        <v>0.0034000000000000002</v>
      </c>
      <c r="BB18">
        <f>Ingredientes!AI16/100</f>
        <v>0.004</v>
      </c>
      <c r="BC18">
        <f>Ingredientes!AJ16/100</f>
        <v>0.0040999999999999995</v>
      </c>
      <c r="BD18">
        <f>Ingredientes!AK16/100</f>
        <v>0.008100000000000001</v>
      </c>
      <c r="BE18">
        <f>Ingredientes!AL16/100</f>
        <v>0.0049</v>
      </c>
      <c r="BF18">
        <f>Ingredientes!AM16/100</f>
        <v>0.001</v>
      </c>
      <c r="BG18">
        <f>Ingredientes!AN16/100</f>
        <v>0.0042</v>
      </c>
    </row>
    <row r="19" spans="1:59" ht="12.75">
      <c r="A19" s="14"/>
      <c r="B19" s="25" t="str">
        <f>Ingredientes!B16</f>
        <v>Subproducto de Panaderia</v>
      </c>
      <c r="C19" s="29">
        <f>Ingredientes!C16</f>
        <v>8</v>
      </c>
      <c r="D19" s="29">
        <f>Ingredientes!D16</f>
        <v>0</v>
      </c>
      <c r="E19" s="426">
        <v>1.9814454951393183E-15</v>
      </c>
      <c r="F19" s="428">
        <f>Ingredientes!E16</f>
        <v>100</v>
      </c>
      <c r="G19" s="18"/>
      <c r="H19" s="36" t="str">
        <f>Nutrientes!B17</f>
        <v>Cloro</v>
      </c>
      <c r="I19" s="63">
        <f>Nutrientes!C17</f>
        <v>0.15</v>
      </c>
      <c r="J19" s="442">
        <f>SUMPRODUCT($E$8:$E$32,AK7:AK31)</f>
        <v>0.15000000000797126</v>
      </c>
      <c r="K19" s="39">
        <f>Nutrientes!D17</f>
        <v>100</v>
      </c>
      <c r="L19" s="42" t="str">
        <f>Nutrientes!E17</f>
        <v>%</v>
      </c>
      <c r="M19" s="17"/>
      <c r="N19" s="17"/>
      <c r="O19" s="17"/>
      <c r="P19" s="17"/>
      <c r="Q19" s="17"/>
      <c r="R19" s="17"/>
      <c r="U19" s="196"/>
      <c r="V19" s="7">
        <f t="shared" si="0"/>
        <v>9.880493378393412E-13</v>
      </c>
      <c r="W19" t="str">
        <f>Ingredientes!B17</f>
        <v>Harina de Subproducto de Pollo</v>
      </c>
      <c r="X19">
        <f>Ingredientes!C17</f>
        <v>10</v>
      </c>
      <c r="Y19">
        <f>Ingredientes!F17</f>
        <v>1</v>
      </c>
      <c r="Z19">
        <f>Ingredientes!G17/100</f>
        <v>0.93</v>
      </c>
      <c r="AA19">
        <f>Ingredientes!H17/100</f>
        <v>0.026699999999999998</v>
      </c>
      <c r="AB19">
        <f>Ingredientes!I17/100</f>
        <v>0.58</v>
      </c>
      <c r="AC19">
        <f>Ingredientes!J17/100</f>
        <v>0.13</v>
      </c>
      <c r="AD19">
        <f>Ingredientes!K17/100</f>
        <v>0.0254</v>
      </c>
      <c r="AE19">
        <f>Ingredientes!L17/100</f>
        <v>0.02</v>
      </c>
      <c r="AF19">
        <f>Ingredientes!M17/100</f>
        <v>0.03</v>
      </c>
      <c r="AG19">
        <f>Ingredientes!N17/100</f>
        <v>0.017</v>
      </c>
      <c r="AH19">
        <f>Ingredientes!O17/100</f>
        <v>0.017</v>
      </c>
      <c r="AI19">
        <f>Ingredientes!P17/100</f>
        <v>0.0019999999999999996</v>
      </c>
      <c r="AJ19">
        <f>Ingredientes!Q17/100</f>
        <v>0.003</v>
      </c>
      <c r="AK19">
        <f>Ingredientes!R17/100</f>
        <v>0.0054</v>
      </c>
      <c r="AL19">
        <f>Ingredientes!S17/100</f>
        <v>0.11</v>
      </c>
      <c r="AM19">
        <f>Ingredientes!T17/100</f>
        <v>0.004</v>
      </c>
      <c r="AN19">
        <f>Ingredientes!U17/100</f>
        <v>1.2</v>
      </c>
      <c r="AO19">
        <f>Ingredientes!V17/100</f>
        <v>0.059519999999999997</v>
      </c>
      <c r="AP19">
        <f>Ingredientes!W17/100</f>
        <v>0.01</v>
      </c>
      <c r="AQ19">
        <f>Ingredientes!X17/100</f>
        <v>0.04</v>
      </c>
      <c r="AR19">
        <f>Ingredientes!Y17/100</f>
        <v>0.059000000000000004</v>
      </c>
      <c r="AS19">
        <f>Ingredientes!Z17/100</f>
        <v>0.0368</v>
      </c>
      <c r="AT19">
        <f>Ingredientes!AA17/100</f>
        <v>0.0958</v>
      </c>
      <c r="AU19">
        <f>Ingredientes!AB17/100</f>
        <v>0.015</v>
      </c>
      <c r="AV19">
        <f>Ingredientes!AC17/100</f>
        <v>0.02</v>
      </c>
      <c r="AW19">
        <f>Ingredientes!AD17/100</f>
        <v>0.037000000000000005</v>
      </c>
      <c r="AX19">
        <f>Ingredientes!AE17/100</f>
        <v>0.027000000000000003</v>
      </c>
      <c r="AY19">
        <f>Ingredientes!AF17/100</f>
        <v>0.01</v>
      </c>
      <c r="AZ19">
        <f>Ingredientes!AG17/100</f>
        <v>0.0069</v>
      </c>
      <c r="BA19">
        <f>Ingredientes!AH17/100</f>
        <v>0.0169</v>
      </c>
      <c r="BB19">
        <f>Ingredientes!AI17/100</f>
        <v>0.021</v>
      </c>
      <c r="BC19">
        <f>Ingredientes!AJ17/100</f>
        <v>0.0054</v>
      </c>
      <c r="BD19">
        <f>Ingredientes!AK17/100</f>
        <v>0.0264</v>
      </c>
      <c r="BE19">
        <f>Ingredientes!AL17/100</f>
        <v>0.02</v>
      </c>
      <c r="BF19">
        <f>Ingredientes!AM17/100</f>
        <v>0.0053</v>
      </c>
      <c r="BG19">
        <f>Ingredientes!AN17/100</f>
        <v>0.026000000000000002</v>
      </c>
    </row>
    <row r="20" spans="1:59" ht="12.75">
      <c r="A20" s="14"/>
      <c r="B20" s="25" t="str">
        <f>Ingredientes!B17</f>
        <v>Harina de Subproducto de Pollo</v>
      </c>
      <c r="C20" s="29">
        <f>Ingredientes!C17</f>
        <v>10</v>
      </c>
      <c r="D20" s="29">
        <f>Ingredientes!D17</f>
        <v>0</v>
      </c>
      <c r="E20" s="426">
        <v>9.880493378393413E-14</v>
      </c>
      <c r="F20" s="428">
        <f>Ingredientes!E17</f>
        <v>100</v>
      </c>
      <c r="G20" s="18"/>
      <c r="H20" s="36" t="str">
        <f>Nutrientes!B18</f>
        <v>Manganeso</v>
      </c>
      <c r="I20" s="63">
        <f>Nutrientes!C18</f>
        <v>60</v>
      </c>
      <c r="J20" s="442">
        <f>SUMPRODUCT($E$8:$E$32,AL7:AL31)</f>
        <v>59.99999999846405</v>
      </c>
      <c r="K20" s="39">
        <f>Nutrientes!D18</f>
        <v>100</v>
      </c>
      <c r="L20" s="42" t="str">
        <f>Nutrientes!E18</f>
        <v>mg/kg</v>
      </c>
      <c r="M20" s="17"/>
      <c r="N20" s="17"/>
      <c r="O20" s="17"/>
      <c r="P20" s="17"/>
      <c r="Q20" s="17"/>
      <c r="R20" s="17"/>
      <c r="U20" s="196"/>
      <c r="V20" s="7">
        <f t="shared" si="0"/>
        <v>1.023509823771784</v>
      </c>
      <c r="W20" t="str">
        <f>Ingredientes!B18</f>
        <v>Calcita</v>
      </c>
      <c r="X20">
        <f>Ingredientes!C18</f>
        <v>1.525</v>
      </c>
      <c r="Y20">
        <f>Ingredientes!F18</f>
        <v>1</v>
      </c>
      <c r="Z20">
        <f>Ingredientes!G18/100</f>
        <v>0</v>
      </c>
      <c r="AA20">
        <f>Ingredientes!H18/100</f>
        <v>0</v>
      </c>
      <c r="AB20">
        <f>Ingredientes!I18/100</f>
        <v>0</v>
      </c>
      <c r="AC20">
        <f>Ingredientes!J18/100</f>
        <v>0</v>
      </c>
      <c r="AD20">
        <f>Ingredientes!K18/100</f>
        <v>0</v>
      </c>
      <c r="AE20">
        <f>Ingredientes!L18/100</f>
        <v>0</v>
      </c>
      <c r="AF20">
        <f>Ingredientes!M18/100</f>
        <v>0.38</v>
      </c>
      <c r="AG20">
        <f>Ingredientes!N18/100</f>
        <v>0</v>
      </c>
      <c r="AH20">
        <f>Ingredientes!O18/100</f>
        <v>0</v>
      </c>
      <c r="AI20">
        <f>Ingredientes!P18/100</f>
        <v>-0.19</v>
      </c>
      <c r="AJ20">
        <f>Ingredientes!Q18/100</f>
        <v>0.001</v>
      </c>
      <c r="AK20">
        <f>Ingredientes!R18/100</f>
        <v>0.0003</v>
      </c>
      <c r="AL20">
        <f>Ingredientes!S18/100</f>
        <v>0</v>
      </c>
      <c r="AM20">
        <f>Ingredientes!T18/100</f>
        <v>0.0005</v>
      </c>
      <c r="AN20">
        <f>Ingredientes!U18/100</f>
        <v>0</v>
      </c>
      <c r="AO20">
        <f>Ingredientes!V18/100</f>
        <v>0</v>
      </c>
      <c r="AP20">
        <f>Ingredientes!W18/100</f>
        <v>0</v>
      </c>
      <c r="AQ20">
        <f>Ingredientes!X18/100</f>
        <v>0</v>
      </c>
      <c r="AR20">
        <f>Ingredientes!Y18/100</f>
        <v>0</v>
      </c>
      <c r="AS20">
        <f>Ingredientes!Z18/100</f>
        <v>0</v>
      </c>
      <c r="AT20">
        <f>Ingredientes!AA18/100</f>
        <v>0</v>
      </c>
      <c r="AU20">
        <f>Ingredientes!AB18/100</f>
        <v>0</v>
      </c>
      <c r="AV20">
        <f>Ingredientes!AC18/100</f>
        <v>0</v>
      </c>
      <c r="AW20">
        <f>Ingredientes!AD18/100</f>
        <v>0</v>
      </c>
      <c r="AX20">
        <f>Ingredientes!AE18/100</f>
        <v>0</v>
      </c>
      <c r="AY20">
        <f>Ingredientes!AF18/100</f>
        <v>0</v>
      </c>
      <c r="AZ20">
        <f>Ingredientes!AG18/100</f>
        <v>0</v>
      </c>
      <c r="BA20">
        <f>Ingredientes!AH18/100</f>
        <v>0</v>
      </c>
      <c r="BB20">
        <f>Ingredientes!AI18/100</f>
        <v>0</v>
      </c>
      <c r="BC20">
        <f>Ingredientes!AJ18/100</f>
        <v>0</v>
      </c>
      <c r="BD20">
        <f>Ingredientes!AK18/100</f>
        <v>0</v>
      </c>
      <c r="BE20">
        <f>Ingredientes!AL18/100</f>
        <v>0</v>
      </c>
      <c r="BF20">
        <f>Ingredientes!AM18/100</f>
        <v>0</v>
      </c>
      <c r="BG20">
        <f>Ingredientes!AN18/100</f>
        <v>0</v>
      </c>
    </row>
    <row r="21" spans="1:59" ht="12.75">
      <c r="A21" s="14"/>
      <c r="B21" s="25" t="str">
        <f>Ingredientes!B18</f>
        <v>Calcita</v>
      </c>
      <c r="C21" s="29">
        <f>Ingredientes!C18</f>
        <v>1.525</v>
      </c>
      <c r="D21" s="29">
        <f>Ingredientes!D18</f>
        <v>0</v>
      </c>
      <c r="E21" s="426">
        <v>0.6711539828011698</v>
      </c>
      <c r="F21" s="428">
        <f>Ingredientes!E18</f>
        <v>100</v>
      </c>
      <c r="G21" s="18"/>
      <c r="H21" s="36" t="str">
        <f>Nutrientes!B19</f>
        <v>Sodio</v>
      </c>
      <c r="I21" s="63">
        <f>Nutrientes!C19</f>
        <v>0.15</v>
      </c>
      <c r="J21" s="442">
        <f>SUMPRODUCT($E$8:$E$32,AM7:AM31)</f>
        <v>0.192944228571899</v>
      </c>
      <c r="K21" s="39">
        <f>Nutrientes!D19</f>
        <v>100</v>
      </c>
      <c r="L21" s="42" t="str">
        <f>Nutrientes!E19</f>
        <v>%</v>
      </c>
      <c r="M21" s="17"/>
      <c r="N21" s="17"/>
      <c r="O21" s="17"/>
      <c r="P21" s="17"/>
      <c r="Q21" s="17"/>
      <c r="R21" s="17"/>
      <c r="U21" s="196"/>
      <c r="V21" s="7">
        <f t="shared" si="0"/>
        <v>25.9415130644834</v>
      </c>
      <c r="W21" t="str">
        <f>Ingredientes!B19</f>
        <v>Fosfato Defluorinizado</v>
      </c>
      <c r="X21">
        <f>Ingredientes!C19</f>
        <v>12.75</v>
      </c>
      <c r="Y21">
        <f>Ingredientes!F19</f>
        <v>1</v>
      </c>
      <c r="Z21">
        <f>Ingredientes!G19/100</f>
        <v>0</v>
      </c>
      <c r="AA21">
        <f>Ingredientes!H19/100</f>
        <v>0</v>
      </c>
      <c r="AB21">
        <f>Ingredientes!I19/100</f>
        <v>0</v>
      </c>
      <c r="AC21">
        <f>Ingredientes!J19/100</f>
        <v>0</v>
      </c>
      <c r="AD21">
        <f>Ingredientes!K19/100</f>
        <v>0</v>
      </c>
      <c r="AE21">
        <f>Ingredientes!L19/100</f>
        <v>0</v>
      </c>
      <c r="AF21">
        <f>Ingredientes!M19/100</f>
        <v>0.32</v>
      </c>
      <c r="AG21">
        <f>Ingredientes!N19/100</f>
        <v>0.18</v>
      </c>
      <c r="AH21">
        <f>Ingredientes!O19/100</f>
        <v>0.18</v>
      </c>
      <c r="AI21">
        <f>Ingredientes!P19/100</f>
        <v>0.02</v>
      </c>
      <c r="AJ21">
        <f>Ingredientes!Q19/100</f>
        <v>0.001</v>
      </c>
      <c r="AK21">
        <f>Ingredientes!R19/100</f>
        <v>0</v>
      </c>
      <c r="AL21">
        <f>Ingredientes!S19/100</f>
        <v>2</v>
      </c>
      <c r="AM21">
        <f>Ingredientes!T19/100</f>
        <v>0.049</v>
      </c>
      <c r="AN21">
        <f>Ingredientes!U19/100</f>
        <v>0.6</v>
      </c>
      <c r="AO21">
        <f>Ingredientes!V19/100</f>
        <v>0</v>
      </c>
      <c r="AP21">
        <f>Ingredientes!W19/100</f>
        <v>0</v>
      </c>
      <c r="AQ21">
        <f>Ingredientes!X19/100</f>
        <v>0</v>
      </c>
      <c r="AR21">
        <f>Ingredientes!Y19/100</f>
        <v>0</v>
      </c>
      <c r="AS21">
        <f>Ingredientes!Z19/100</f>
        <v>0</v>
      </c>
      <c r="AT21">
        <f>Ingredientes!AA19/100</f>
        <v>0</v>
      </c>
      <c r="AU21">
        <f>Ingredientes!AB19/100</f>
        <v>0</v>
      </c>
      <c r="AV21">
        <f>Ingredientes!AC19/100</f>
        <v>0</v>
      </c>
      <c r="AW21">
        <f>Ingredientes!AD19/100</f>
        <v>0</v>
      </c>
      <c r="AX21">
        <f>Ingredientes!AE19/100</f>
        <v>0</v>
      </c>
      <c r="AY21">
        <f>Ingredientes!AF19/100</f>
        <v>0</v>
      </c>
      <c r="AZ21">
        <f>Ingredientes!AG19/100</f>
        <v>0</v>
      </c>
      <c r="BA21">
        <f>Ingredientes!AH19/100</f>
        <v>0</v>
      </c>
      <c r="BB21">
        <f>Ingredientes!AI19/100</f>
        <v>0</v>
      </c>
      <c r="BC21">
        <f>Ingredientes!AJ19/100</f>
        <v>0</v>
      </c>
      <c r="BD21">
        <f>Ingredientes!AK19/100</f>
        <v>0</v>
      </c>
      <c r="BE21">
        <f>Ingredientes!AL19/100</f>
        <v>0</v>
      </c>
      <c r="BF21">
        <f>Ingredientes!AM19/100</f>
        <v>0</v>
      </c>
      <c r="BG21">
        <f>Ingredientes!AN19/100</f>
        <v>0</v>
      </c>
    </row>
    <row r="22" spans="1:59" ht="12.75">
      <c r="A22" s="14"/>
      <c r="B22" s="25" t="str">
        <f>Ingredientes!B19</f>
        <v>Fosfato Defluorinizado</v>
      </c>
      <c r="C22" s="29">
        <f>Ingredientes!C19</f>
        <v>12.75</v>
      </c>
      <c r="D22" s="29">
        <f>Ingredientes!D19</f>
        <v>0</v>
      </c>
      <c r="E22" s="426">
        <v>2.0346284756457567</v>
      </c>
      <c r="F22" s="428">
        <f>Ingredientes!E19</f>
        <v>100</v>
      </c>
      <c r="G22" s="18"/>
      <c r="H22" s="36" t="str">
        <f>Nutrientes!B20</f>
        <v>Zinc</v>
      </c>
      <c r="I22" s="63">
        <f>Nutrientes!C20</f>
        <v>40</v>
      </c>
      <c r="J22" s="442">
        <f>SUMPRODUCT($E$8:$E$32,AN7:AN31)</f>
        <v>52.85178513709583</v>
      </c>
      <c r="K22" s="39">
        <f>Nutrientes!D20</f>
        <v>100</v>
      </c>
      <c r="L22" s="42" t="str">
        <f>Nutrientes!E20</f>
        <v>mg/kg</v>
      </c>
      <c r="M22" s="17"/>
      <c r="N22" s="17"/>
      <c r="O22" s="17"/>
      <c r="P22" s="17"/>
      <c r="Q22" s="17"/>
      <c r="R22" s="17"/>
      <c r="U22" s="195"/>
      <c r="V22" s="7">
        <f t="shared" si="0"/>
        <v>4.821511914253932E-16</v>
      </c>
      <c r="W22" t="str">
        <f>Ingredientes!B20</f>
        <v>Roca Fosforica</v>
      </c>
      <c r="X22">
        <f>Ingredientes!C20</f>
        <v>13.75</v>
      </c>
      <c r="Y22">
        <f>Ingredientes!F20</f>
        <v>1</v>
      </c>
      <c r="Z22">
        <f>Ingredientes!G20/100</f>
        <v>0</v>
      </c>
      <c r="AA22">
        <f>Ingredientes!H20/100</f>
        <v>0</v>
      </c>
      <c r="AB22">
        <f>Ingredientes!I20/100</f>
        <v>0</v>
      </c>
      <c r="AC22">
        <f>Ingredientes!J20/100</f>
        <v>0</v>
      </c>
      <c r="AD22">
        <f>Ingredientes!K20/100</f>
        <v>0</v>
      </c>
      <c r="AE22">
        <f>Ingredientes!L20/100</f>
        <v>0</v>
      </c>
      <c r="AF22">
        <f>Ingredientes!M20/100</f>
        <v>0.175</v>
      </c>
      <c r="AG22">
        <f>Ingredientes!N20/100</f>
        <v>0.095</v>
      </c>
      <c r="AH22">
        <f>Ingredientes!O20/100</f>
        <v>0.095</v>
      </c>
      <c r="AI22">
        <f>Ingredientes!P20/100</f>
        <v>0.0075</v>
      </c>
      <c r="AJ22">
        <f>Ingredientes!Q20/100</f>
        <v>0.003</v>
      </c>
      <c r="AK22">
        <f>Ingredientes!R20/100</f>
        <v>7.000000000000001E-05</v>
      </c>
      <c r="AL22">
        <f>Ingredientes!S20/100</f>
        <v>0.39</v>
      </c>
      <c r="AM22">
        <f>Ingredientes!T20/100</f>
        <v>0.0015</v>
      </c>
      <c r="AN22">
        <f>Ingredientes!U20/100</f>
        <v>0.9</v>
      </c>
      <c r="AO22">
        <f>Ingredientes!V20/100</f>
        <v>0</v>
      </c>
      <c r="AP22">
        <f>Ingredientes!W20/100</f>
        <v>0</v>
      </c>
      <c r="AQ22">
        <f>Ingredientes!X20/100</f>
        <v>0</v>
      </c>
      <c r="AR22">
        <f>Ingredientes!Y20/100</f>
        <v>0</v>
      </c>
      <c r="AS22">
        <f>Ingredientes!Z20/100</f>
        <v>0</v>
      </c>
      <c r="AT22">
        <f>Ingredientes!AA20/100</f>
        <v>0</v>
      </c>
      <c r="AU22">
        <f>Ingredientes!AB20/100</f>
        <v>0</v>
      </c>
      <c r="AV22">
        <f>Ingredientes!AC20/100</f>
        <v>0</v>
      </c>
      <c r="AW22">
        <f>Ingredientes!AD20/100</f>
        <v>0</v>
      </c>
      <c r="AX22">
        <f>Ingredientes!AE20/100</f>
        <v>0</v>
      </c>
      <c r="AY22">
        <f>Ingredientes!AF20/100</f>
        <v>0</v>
      </c>
      <c r="AZ22">
        <f>Ingredientes!AG20/100</f>
        <v>0</v>
      </c>
      <c r="BA22">
        <f>Ingredientes!AH20/100</f>
        <v>0</v>
      </c>
      <c r="BB22">
        <f>Ingredientes!AI20/100</f>
        <v>0</v>
      </c>
      <c r="BC22">
        <f>Ingredientes!AJ20/100</f>
        <v>0</v>
      </c>
      <c r="BD22">
        <f>Ingredientes!AK20/100</f>
        <v>0</v>
      </c>
      <c r="BE22">
        <f>Ingredientes!AL20/100</f>
        <v>0</v>
      </c>
      <c r="BF22">
        <f>Ingredientes!AM20/100</f>
        <v>0</v>
      </c>
      <c r="BG22">
        <f>Ingredientes!AN20/100</f>
        <v>0</v>
      </c>
    </row>
    <row r="23" spans="1:59" ht="12.75">
      <c r="A23" s="14"/>
      <c r="B23" s="25" t="str">
        <f>Ingredientes!B20</f>
        <v>Roca Fosforica</v>
      </c>
      <c r="C23" s="29">
        <f>Ingredientes!C20</f>
        <v>13.75</v>
      </c>
      <c r="D23" s="29">
        <f>Ingredientes!D20</f>
        <v>0</v>
      </c>
      <c r="E23" s="426">
        <v>3.506554119457405E-17</v>
      </c>
      <c r="F23" s="428">
        <f>Ingredientes!E20</f>
        <v>100</v>
      </c>
      <c r="G23" s="18"/>
      <c r="H23" s="36" t="str">
        <f>Nutrientes!B21</f>
        <v>Colina</v>
      </c>
      <c r="I23" s="63">
        <f>Nutrientes!C21</f>
        <v>1</v>
      </c>
      <c r="J23" s="442">
        <f>SUMPRODUCT($E$8:$E$32,AO7:AO31)</f>
        <v>1.4221234014226714</v>
      </c>
      <c r="K23" s="39">
        <f>Nutrientes!D21</f>
        <v>100</v>
      </c>
      <c r="L23" s="42" t="str">
        <f>Nutrientes!E21</f>
        <v>mg/g</v>
      </c>
      <c r="M23" s="17"/>
      <c r="N23" s="17"/>
      <c r="O23" s="17"/>
      <c r="P23" s="17"/>
      <c r="Q23" s="17"/>
      <c r="R23" s="17"/>
      <c r="U23" s="195"/>
      <c r="V23" s="7">
        <f t="shared" si="0"/>
        <v>0.5091525970327263</v>
      </c>
      <c r="W23" t="str">
        <f>Ingredientes!B21</f>
        <v>Sal común</v>
      </c>
      <c r="X23">
        <f>Ingredientes!C21</f>
        <v>2.775</v>
      </c>
      <c r="Y23">
        <f>Ingredientes!F21</f>
        <v>1</v>
      </c>
      <c r="Z23">
        <f>Ingredientes!G21/100</f>
        <v>0</v>
      </c>
      <c r="AA23">
        <f>Ingredientes!H21/100</f>
        <v>0</v>
      </c>
      <c r="AB23">
        <f>Ingredientes!I21/100</f>
        <v>0</v>
      </c>
      <c r="AC23">
        <f>Ingredientes!J21/100</f>
        <v>0</v>
      </c>
      <c r="AD23">
        <f>Ingredientes!K21/100</f>
        <v>0</v>
      </c>
      <c r="AE23">
        <f>Ingredientes!L21/100</f>
        <v>0</v>
      </c>
      <c r="AF23">
        <f>Ingredientes!M21/100</f>
        <v>0.003</v>
      </c>
      <c r="AG23">
        <f>Ingredientes!N21/100</f>
        <v>0</v>
      </c>
      <c r="AH23">
        <f>Ingredientes!O21/100</f>
        <v>0</v>
      </c>
      <c r="AI23">
        <f>Ingredientes!P21/100</f>
        <v>-0.0015</v>
      </c>
      <c r="AJ23">
        <f>Ingredientes!Q21/100</f>
        <v>0</v>
      </c>
      <c r="AK23">
        <f>Ingredientes!R21/100</f>
        <v>0.6</v>
      </c>
      <c r="AL23">
        <f>Ingredientes!S21/100</f>
        <v>0</v>
      </c>
      <c r="AM23">
        <f>Ingredientes!T21/100</f>
        <v>0.39</v>
      </c>
      <c r="AN23">
        <f>Ingredientes!U21/100</f>
        <v>0</v>
      </c>
      <c r="AO23">
        <f>Ingredientes!V21/100</f>
        <v>0</v>
      </c>
      <c r="AP23">
        <f>Ingredientes!W21/100</f>
        <v>0</v>
      </c>
      <c r="AQ23">
        <f>Ingredientes!X21/100</f>
        <v>0</v>
      </c>
      <c r="AR23">
        <f>Ingredientes!Y21/100</f>
        <v>0</v>
      </c>
      <c r="AS23">
        <f>Ingredientes!Z21/100</f>
        <v>0</v>
      </c>
      <c r="AT23">
        <f>Ingredientes!AA21/100</f>
        <v>0</v>
      </c>
      <c r="AU23">
        <f>Ingredientes!AB21/100</f>
        <v>0</v>
      </c>
      <c r="AV23">
        <f>Ingredientes!AC21/100</f>
        <v>0</v>
      </c>
      <c r="AW23">
        <f>Ingredientes!AD21/100</f>
        <v>0</v>
      </c>
      <c r="AX23">
        <f>Ingredientes!AE21/100</f>
        <v>0</v>
      </c>
      <c r="AY23">
        <f>Ingredientes!AF21/100</f>
        <v>0</v>
      </c>
      <c r="AZ23">
        <f>Ingredientes!AG21/100</f>
        <v>0</v>
      </c>
      <c r="BA23">
        <f>Ingredientes!AH21/100</f>
        <v>0</v>
      </c>
      <c r="BB23">
        <f>Ingredientes!AI21/100</f>
        <v>0</v>
      </c>
      <c r="BC23">
        <f>Ingredientes!AJ21/100</f>
        <v>0</v>
      </c>
      <c r="BD23">
        <f>Ingredientes!AK21/100</f>
        <v>0</v>
      </c>
      <c r="BE23">
        <f>Ingredientes!AL21/100</f>
        <v>0</v>
      </c>
      <c r="BF23">
        <f>Ingredientes!AM21/100</f>
        <v>0</v>
      </c>
      <c r="BG23">
        <f>Ingredientes!AN21/100</f>
        <v>0</v>
      </c>
    </row>
    <row r="24" spans="1:59" ht="12.75">
      <c r="A24" s="14"/>
      <c r="B24" s="25" t="str">
        <f>Ingredientes!B21</f>
        <v>Sal común</v>
      </c>
      <c r="C24" s="29">
        <f>Ingredientes!C21</f>
        <v>2.775</v>
      </c>
      <c r="D24" s="29">
        <f>Ingredientes!D21</f>
        <v>0</v>
      </c>
      <c r="E24" s="426">
        <v>0.1834784133451266</v>
      </c>
      <c r="F24" s="428">
        <f>Ingredientes!E21</f>
        <v>100</v>
      </c>
      <c r="G24" s="18"/>
      <c r="H24" s="36" t="str">
        <f>Nutrientes!B22</f>
        <v>Acido Fólico</v>
      </c>
      <c r="I24" s="63">
        <f>Nutrientes!C22</f>
        <v>0.55</v>
      </c>
      <c r="J24" s="442">
        <f>SUMPRODUCT($E$8:$E$32,AP7:AP31)</f>
        <v>1.876788801122542</v>
      </c>
      <c r="K24" s="39">
        <f>Nutrientes!D22</f>
        <v>100</v>
      </c>
      <c r="L24" s="42" t="str">
        <f>Nutrientes!E22</f>
        <v>mg/kg</v>
      </c>
      <c r="M24" s="17"/>
      <c r="N24" s="17"/>
      <c r="O24" s="17"/>
      <c r="P24" s="17"/>
      <c r="Q24" s="17"/>
      <c r="R24" s="17"/>
      <c r="U24" s="195"/>
      <c r="V24" s="7">
        <f t="shared" si="0"/>
        <v>42</v>
      </c>
      <c r="W24" t="str">
        <f>Ingredientes!B22</f>
        <v>Premezcla Vitaminico</v>
      </c>
      <c r="X24">
        <f>Ingredientes!C22</f>
        <v>168</v>
      </c>
      <c r="Y24">
        <f>Ingredientes!F22</f>
        <v>1</v>
      </c>
      <c r="Z24">
        <f>Ingredientes!G22/100</f>
        <v>1</v>
      </c>
      <c r="AA24">
        <f>Ingredientes!H22/100</f>
        <v>0</v>
      </c>
      <c r="AB24">
        <f>Ingredientes!I22/100</f>
        <v>0</v>
      </c>
      <c r="AC24">
        <f>Ingredientes!J22/100</f>
        <v>0</v>
      </c>
      <c r="AD24">
        <f>Ingredientes!K22/100</f>
        <v>0</v>
      </c>
      <c r="AE24">
        <f>Ingredientes!L22/100</f>
        <v>0</v>
      </c>
      <c r="AF24">
        <f>Ingredientes!M22/100</f>
        <v>0</v>
      </c>
      <c r="AG24">
        <f>Ingredientes!N22/100</f>
        <v>0</v>
      </c>
      <c r="AH24">
        <f>Ingredientes!O22/100</f>
        <v>0</v>
      </c>
      <c r="AI24">
        <f>Ingredientes!P22/100</f>
        <v>0</v>
      </c>
      <c r="AJ24">
        <f>Ingredientes!Q22/100</f>
        <v>0</v>
      </c>
      <c r="AK24">
        <f>Ingredientes!R22/100</f>
        <v>0</v>
      </c>
      <c r="AL24">
        <f>Ingredientes!S22/100</f>
        <v>0</v>
      </c>
      <c r="AM24">
        <f>Ingredientes!T22/100</f>
        <v>0</v>
      </c>
      <c r="AN24">
        <f>Ingredientes!U22/100</f>
        <v>0</v>
      </c>
      <c r="AO24">
        <f>Ingredientes!V22/100</f>
        <v>0.88</v>
      </c>
      <c r="AP24">
        <f>Ingredientes!W22/100</f>
        <v>2.2</v>
      </c>
      <c r="AQ24">
        <f>Ingredientes!X22/100</f>
        <v>0</v>
      </c>
      <c r="AR24">
        <f>Ingredientes!Y22/100</f>
        <v>0</v>
      </c>
      <c r="AS24">
        <f>Ingredientes!Z22/100</f>
        <v>0</v>
      </c>
      <c r="AT24">
        <f>Ingredientes!AA22/100</f>
        <v>0</v>
      </c>
      <c r="AU24">
        <f>Ingredientes!AB22/100</f>
        <v>0</v>
      </c>
      <c r="AV24">
        <f>Ingredientes!AC22/100</f>
        <v>0</v>
      </c>
      <c r="AW24">
        <f>Ingredientes!AD22/100</f>
        <v>0</v>
      </c>
      <c r="AX24">
        <f>Ingredientes!AE22/100</f>
        <v>0</v>
      </c>
      <c r="AY24">
        <f>Ingredientes!AF22/100</f>
        <v>0</v>
      </c>
      <c r="AZ24">
        <f>Ingredientes!AG22/100</f>
        <v>0</v>
      </c>
      <c r="BA24">
        <f>Ingredientes!AH22/100</f>
        <v>0</v>
      </c>
      <c r="BB24">
        <f>Ingredientes!AI22/100</f>
        <v>0</v>
      </c>
      <c r="BC24">
        <f>Ingredientes!AJ22/100</f>
        <v>0</v>
      </c>
      <c r="BD24">
        <f>Ingredientes!AK22/100</f>
        <v>0</v>
      </c>
      <c r="BE24">
        <f>Ingredientes!AL22/100</f>
        <v>0</v>
      </c>
      <c r="BF24">
        <f>Ingredientes!AM22/100</f>
        <v>0</v>
      </c>
      <c r="BG24">
        <f>Ingredientes!AN22/100</f>
        <v>0</v>
      </c>
    </row>
    <row r="25" spans="1:59" ht="12.75">
      <c r="A25" s="14"/>
      <c r="B25" s="25" t="str">
        <f>Ingredientes!B22</f>
        <v>Premezcla Vitaminico</v>
      </c>
      <c r="C25" s="29">
        <f>Ingredientes!C22</f>
        <v>168</v>
      </c>
      <c r="D25" s="29">
        <f>Ingredientes!D22</f>
        <v>0.25</v>
      </c>
      <c r="E25" s="426">
        <v>0.25</v>
      </c>
      <c r="F25" s="428">
        <f>Ingredientes!E22</f>
        <v>0.25</v>
      </c>
      <c r="G25" s="18"/>
      <c r="H25" s="36" t="str">
        <f>Nutrientes!B23</f>
        <v>ARG</v>
      </c>
      <c r="I25" s="63">
        <f>Nutrientes!C23</f>
        <v>1.1</v>
      </c>
      <c r="J25" s="442">
        <f>SUMPRODUCT($E$8:$E$32,AQ7:AQ31)</f>
        <v>1.278443027061165</v>
      </c>
      <c r="K25" s="39">
        <f>Nutrientes!D23</f>
        <v>100</v>
      </c>
      <c r="L25" s="42" t="str">
        <f>Nutrientes!E23</f>
        <v>%</v>
      </c>
      <c r="M25" s="17"/>
      <c r="N25" s="17"/>
      <c r="O25" s="17"/>
      <c r="P25" s="17"/>
      <c r="Q25" s="17"/>
      <c r="R25" s="17"/>
      <c r="U25" s="195"/>
      <c r="V25" s="7">
        <f t="shared" si="0"/>
        <v>0.6923916462602945</v>
      </c>
      <c r="W25" t="str">
        <f>Ingredientes!B23</f>
        <v>Premezcla Mineral</v>
      </c>
      <c r="X25">
        <f>Ingredientes!C23</f>
        <v>26</v>
      </c>
      <c r="Y25">
        <f>Ingredientes!F23</f>
        <v>1</v>
      </c>
      <c r="Z25">
        <f>Ingredientes!G23/100</f>
        <v>1</v>
      </c>
      <c r="AA25">
        <f>Ingredientes!H23/100</f>
        <v>0</v>
      </c>
      <c r="AB25">
        <f>Ingredientes!I23/100</f>
        <v>0</v>
      </c>
      <c r="AC25">
        <f>Ingredientes!J23/100</f>
        <v>0</v>
      </c>
      <c r="AD25">
        <f>Ingredientes!K23/100</f>
        <v>0</v>
      </c>
      <c r="AE25">
        <f>Ingredientes!L23/100</f>
        <v>0</v>
      </c>
      <c r="AF25">
        <f>Ingredientes!M23/100</f>
        <v>0</v>
      </c>
      <c r="AG25">
        <f>Ingredientes!N23/100</f>
        <v>0</v>
      </c>
      <c r="AH25">
        <f>Ingredientes!O23/100</f>
        <v>0</v>
      </c>
      <c r="AI25">
        <f>Ingredientes!P23/100</f>
        <v>0</v>
      </c>
      <c r="AJ25">
        <f>Ingredientes!Q23/100</f>
        <v>0</v>
      </c>
      <c r="AK25">
        <f>Ingredientes!R23/100</f>
        <v>0</v>
      </c>
      <c r="AL25">
        <f>Ingredientes!S23/100</f>
        <v>1500</v>
      </c>
      <c r="AM25">
        <f>Ingredientes!T23/100</f>
        <v>0</v>
      </c>
      <c r="AN25">
        <f>Ingredientes!U23/100</f>
        <v>1200</v>
      </c>
      <c r="AO25">
        <f>Ingredientes!V23/100</f>
        <v>0</v>
      </c>
      <c r="AP25">
        <f>Ingredientes!W23/100</f>
        <v>0</v>
      </c>
      <c r="AQ25">
        <f>Ingredientes!X23/100</f>
        <v>0</v>
      </c>
      <c r="AR25">
        <f>Ingredientes!Y23/100</f>
        <v>0</v>
      </c>
      <c r="AS25">
        <f>Ingredientes!Z23/100</f>
        <v>0</v>
      </c>
      <c r="AT25">
        <f>Ingredientes!AA23/100</f>
        <v>0</v>
      </c>
      <c r="AU25">
        <f>Ingredientes!AB23/100</f>
        <v>0</v>
      </c>
      <c r="AV25">
        <f>Ingredientes!AC23/100</f>
        <v>0</v>
      </c>
      <c r="AW25">
        <f>Ingredientes!AD23/100</f>
        <v>0</v>
      </c>
      <c r="AX25">
        <f>Ingredientes!AE23/100</f>
        <v>0</v>
      </c>
      <c r="AY25">
        <f>Ingredientes!AF23/100</f>
        <v>0</v>
      </c>
      <c r="AZ25">
        <f>Ingredientes!AG23/100</f>
        <v>0</v>
      </c>
      <c r="BA25">
        <f>Ingredientes!AH23/100</f>
        <v>0</v>
      </c>
      <c r="BB25">
        <f>Ingredientes!AI23/100</f>
        <v>0</v>
      </c>
      <c r="BC25">
        <f>Ingredientes!AJ23/100</f>
        <v>0</v>
      </c>
      <c r="BD25">
        <f>Ingredientes!AK23/100</f>
        <v>0</v>
      </c>
      <c r="BE25">
        <f>Ingredientes!AL23/100</f>
        <v>0</v>
      </c>
      <c r="BF25">
        <f>Ingredientes!AM23/100</f>
        <v>0</v>
      </c>
      <c r="BG25">
        <f>Ingredientes!AN23/100</f>
        <v>0</v>
      </c>
    </row>
    <row r="26" spans="1:59" ht="12.75">
      <c r="A26" s="14"/>
      <c r="B26" s="25" t="str">
        <f>Ingredientes!B23</f>
        <v>Premezcla Mineral</v>
      </c>
      <c r="C26" s="29">
        <f>Ingredientes!C23</f>
        <v>26</v>
      </c>
      <c r="D26" s="29">
        <f>Ingredientes!D23</f>
        <v>0</v>
      </c>
      <c r="E26" s="426">
        <v>0.02663044793308825</v>
      </c>
      <c r="F26" s="428">
        <f>Ingredientes!E23</f>
        <v>100</v>
      </c>
      <c r="G26" s="18"/>
      <c r="H26" s="36" t="str">
        <f>Nutrientes!B24</f>
        <v>GLI</v>
      </c>
      <c r="I26" s="63">
        <f>Nutrientes!C24</f>
        <v>0</v>
      </c>
      <c r="J26" s="442">
        <f>SUMPRODUCT($E$8:$E$32,AR7:AR31)</f>
        <v>0.8186978823399624</v>
      </c>
      <c r="K26" s="39">
        <f>Nutrientes!D24</f>
        <v>100</v>
      </c>
      <c r="L26" s="42" t="str">
        <f>Nutrientes!E24</f>
        <v>%</v>
      </c>
      <c r="M26" s="17"/>
      <c r="N26" s="17"/>
      <c r="O26" s="17"/>
      <c r="P26" s="17"/>
      <c r="Q26" s="17"/>
      <c r="R26" s="17"/>
      <c r="U26" s="195"/>
      <c r="V26" s="7">
        <f t="shared" si="0"/>
        <v>8.234161271849597</v>
      </c>
      <c r="W26" t="str">
        <f>Ingredientes!B24</f>
        <v>DL-Metionina</v>
      </c>
      <c r="X26">
        <f>Ingredientes!C24</f>
        <v>100</v>
      </c>
      <c r="Y26">
        <f>Ingredientes!F24</f>
        <v>1</v>
      </c>
      <c r="Z26">
        <f>Ingredientes!G24/100</f>
        <v>1</v>
      </c>
      <c r="AA26">
        <f>Ingredientes!H24/100</f>
        <v>0.03606</v>
      </c>
      <c r="AB26">
        <f>Ingredientes!I24/100</f>
        <v>0.5752</v>
      </c>
      <c r="AC26">
        <f>Ingredientes!J24/100</f>
        <v>0</v>
      </c>
      <c r="AD26">
        <f>Ingredientes!K24/100</f>
        <v>0</v>
      </c>
      <c r="AE26">
        <f>Ingredientes!L24/100</f>
        <v>0</v>
      </c>
      <c r="AF26">
        <f>Ingredientes!M24/100</f>
        <v>0</v>
      </c>
      <c r="AG26">
        <f>Ingredientes!N24/100</f>
        <v>0</v>
      </c>
      <c r="AH26">
        <f>Ingredientes!O24/100</f>
        <v>0</v>
      </c>
      <c r="AI26">
        <f>Ingredientes!P24/100</f>
        <v>0</v>
      </c>
      <c r="AJ26">
        <f>Ingredientes!Q24/100</f>
        <v>0</v>
      </c>
      <c r="AK26">
        <f>Ingredientes!R24/100</f>
        <v>0</v>
      </c>
      <c r="AL26">
        <f>Ingredientes!S24/100</f>
        <v>0</v>
      </c>
      <c r="AM26">
        <f>Ingredientes!T24/100</f>
        <v>0</v>
      </c>
      <c r="AN26">
        <f>Ingredientes!U24/100</f>
        <v>0</v>
      </c>
      <c r="AO26">
        <f>Ingredientes!V24/100</f>
        <v>0</v>
      </c>
      <c r="AP26">
        <f>Ingredientes!W24/100</f>
        <v>0</v>
      </c>
      <c r="AQ26">
        <f>Ingredientes!X24/100</f>
        <v>0</v>
      </c>
      <c r="AR26">
        <f>Ingredientes!Y24/100</f>
        <v>0</v>
      </c>
      <c r="AS26">
        <f>Ingredientes!Z24/100</f>
        <v>0</v>
      </c>
      <c r="AT26">
        <f>Ingredientes!AA24/100</f>
        <v>0</v>
      </c>
      <c r="AU26">
        <f>Ingredientes!AB24/100</f>
        <v>0</v>
      </c>
      <c r="AV26">
        <f>Ingredientes!AC24/100</f>
        <v>0</v>
      </c>
      <c r="AW26">
        <f>Ingredientes!AD24/100</f>
        <v>0</v>
      </c>
      <c r="AX26">
        <f>Ingredientes!AE24/100</f>
        <v>0</v>
      </c>
      <c r="AY26">
        <f>Ingredientes!AF24/100</f>
        <v>0.98</v>
      </c>
      <c r="AZ26">
        <f>Ingredientes!AG24/100</f>
        <v>0</v>
      </c>
      <c r="BA26">
        <f>Ingredientes!AH24/100</f>
        <v>0.98</v>
      </c>
      <c r="BB26">
        <f>Ingredientes!AI24/100</f>
        <v>0</v>
      </c>
      <c r="BC26">
        <f>Ingredientes!AJ24/100</f>
        <v>0</v>
      </c>
      <c r="BD26">
        <f>Ingredientes!AK24/100</f>
        <v>0</v>
      </c>
      <c r="BE26">
        <f>Ingredientes!AL24/100</f>
        <v>0</v>
      </c>
      <c r="BF26">
        <f>Ingredientes!AM24/100</f>
        <v>0</v>
      </c>
      <c r="BG26">
        <f>Ingredientes!AN24/100</f>
        <v>0</v>
      </c>
    </row>
    <row r="27" spans="1:59" ht="12.75">
      <c r="A27" s="14"/>
      <c r="B27" s="25" t="str">
        <f>Ingredientes!B24</f>
        <v>DL-Metionina</v>
      </c>
      <c r="C27" s="29">
        <f>Ingredientes!C24</f>
        <v>100</v>
      </c>
      <c r="D27" s="29">
        <f>Ingredientes!D24</f>
        <v>0</v>
      </c>
      <c r="E27" s="426">
        <v>0.08234161271849598</v>
      </c>
      <c r="F27" s="428">
        <f>Ingredientes!E24</f>
        <v>100</v>
      </c>
      <c r="G27" s="18"/>
      <c r="H27" s="36" t="str">
        <f>Nutrientes!B25</f>
        <v>SER</v>
      </c>
      <c r="I27" s="63">
        <f>Nutrientes!C25</f>
        <v>0</v>
      </c>
      <c r="J27" s="442">
        <f>SUMPRODUCT($E$8:$E$32,AS7:AS31)</f>
        <v>0.9723693727794208</v>
      </c>
      <c r="K27" s="39">
        <f>Nutrientes!D25</f>
        <v>100</v>
      </c>
      <c r="L27" s="42" t="str">
        <f>Nutrientes!E25</f>
        <v>%</v>
      </c>
      <c r="M27" s="17"/>
      <c r="N27" s="17"/>
      <c r="O27" s="17"/>
      <c r="P27" s="17"/>
      <c r="Q27" s="17"/>
      <c r="R27" s="17"/>
      <c r="U27" s="195"/>
      <c r="V27" s="7">
        <f t="shared" si="0"/>
        <v>-3.56999990467169E-13</v>
      </c>
      <c r="W27" t="str">
        <f>Ingredientes!B25</f>
        <v>L-Lisina HCl</v>
      </c>
      <c r="X27">
        <f>Ingredientes!C25</f>
        <v>110</v>
      </c>
      <c r="Y27">
        <f>Ingredientes!F25</f>
        <v>1</v>
      </c>
      <c r="Z27">
        <f>Ingredientes!G25/100</f>
        <v>0</v>
      </c>
      <c r="AA27">
        <f>Ingredientes!H25/100</f>
        <v>0.036070000000000005</v>
      </c>
      <c r="AB27">
        <f>Ingredientes!I25/100</f>
        <v>0.9440000000000001</v>
      </c>
      <c r="AC27">
        <f>Ingredientes!J25/100</f>
        <v>0</v>
      </c>
      <c r="AD27">
        <f>Ingredientes!K25/100</f>
        <v>0</v>
      </c>
      <c r="AE27">
        <f>Ingredientes!L25/100</f>
        <v>0</v>
      </c>
      <c r="AF27">
        <f>Ingredientes!M25/100</f>
        <v>0</v>
      </c>
      <c r="AG27">
        <f>Ingredientes!N25/100</f>
        <v>0</v>
      </c>
      <c r="AH27">
        <f>Ingredientes!O25/100</f>
        <v>0</v>
      </c>
      <c r="AI27">
        <f>Ingredientes!P25/100</f>
        <v>0</v>
      </c>
      <c r="AJ27">
        <f>Ingredientes!Q25/100</f>
        <v>0</v>
      </c>
      <c r="AK27">
        <f>Ingredientes!R25/100</f>
        <v>0.1943</v>
      </c>
      <c r="AL27">
        <f>Ingredientes!S25/100</f>
        <v>0</v>
      </c>
      <c r="AM27">
        <f>Ingredientes!T25/100</f>
        <v>0</v>
      </c>
      <c r="AN27">
        <f>Ingredientes!U25/100</f>
        <v>0</v>
      </c>
      <c r="AO27">
        <f>Ingredientes!V25/100</f>
        <v>0</v>
      </c>
      <c r="AP27">
        <f>Ingredientes!W25/100</f>
        <v>0</v>
      </c>
      <c r="AQ27">
        <f>Ingredientes!X25/100</f>
        <v>0</v>
      </c>
      <c r="AR27">
        <f>Ingredientes!Y25/100</f>
        <v>0</v>
      </c>
      <c r="AS27">
        <f>Ingredientes!Z25/100</f>
        <v>0</v>
      </c>
      <c r="AT27">
        <f>Ingredientes!AA25/100</f>
        <v>0</v>
      </c>
      <c r="AU27">
        <f>Ingredientes!AB25/100</f>
        <v>0</v>
      </c>
      <c r="AV27">
        <f>Ingredientes!AC25/100</f>
        <v>0</v>
      </c>
      <c r="AW27">
        <f>Ingredientes!AD25/100</f>
        <v>0</v>
      </c>
      <c r="AX27">
        <f>Ingredientes!AE25/100</f>
        <v>0.7442</v>
      </c>
      <c r="AY27">
        <f>Ingredientes!AF25/100</f>
        <v>0</v>
      </c>
      <c r="AZ27">
        <f>Ingredientes!AG25/100</f>
        <v>0</v>
      </c>
      <c r="BA27">
        <f>Ingredientes!AH25/100</f>
        <v>0</v>
      </c>
      <c r="BB27">
        <f>Ingredientes!AI25/100</f>
        <v>0</v>
      </c>
      <c r="BC27">
        <f>Ingredientes!AJ25/100</f>
        <v>0</v>
      </c>
      <c r="BD27">
        <f>Ingredientes!AK25/100</f>
        <v>0</v>
      </c>
      <c r="BE27">
        <f>Ingredientes!AL25/100</f>
        <v>0</v>
      </c>
      <c r="BF27">
        <f>Ingredientes!AM25/100</f>
        <v>0</v>
      </c>
      <c r="BG27">
        <f>Ingredientes!AN25/100</f>
        <v>0</v>
      </c>
    </row>
    <row r="28" spans="1:59" ht="12.75">
      <c r="A28" s="14"/>
      <c r="B28" s="25" t="str">
        <f>Ingredientes!B25</f>
        <v>L-Lisina HCl</v>
      </c>
      <c r="C28" s="29">
        <f>Ingredientes!C25</f>
        <v>110</v>
      </c>
      <c r="D28" s="29">
        <f>Ingredientes!D25</f>
        <v>0</v>
      </c>
      <c r="E28" s="426">
        <v>-3.245454458792445E-15</v>
      </c>
      <c r="F28" s="428">
        <f>Ingredientes!E25</f>
        <v>100</v>
      </c>
      <c r="G28" s="18"/>
      <c r="H28" s="36" t="str">
        <f>Nutrientes!B26</f>
        <v>GLI &amp;SER</v>
      </c>
      <c r="I28" s="63">
        <f>Nutrientes!C26</f>
        <v>1.14</v>
      </c>
      <c r="J28" s="442">
        <f>SUMPRODUCT($E$8:$E$32,AT7:AT31)</f>
        <v>2.0909616883651863</v>
      </c>
      <c r="K28" s="39">
        <f>Nutrientes!D26</f>
        <v>100</v>
      </c>
      <c r="L28" s="42" t="str">
        <f>Nutrientes!E26</f>
        <v>%</v>
      </c>
      <c r="M28" s="17"/>
      <c r="N28" s="17"/>
      <c r="O28" s="17"/>
      <c r="P28" s="17"/>
      <c r="Q28" s="17"/>
      <c r="R28" s="17"/>
      <c r="U28" s="195"/>
      <c r="V28" s="7">
        <f t="shared" si="0"/>
        <v>3.1172931340646993E-13</v>
      </c>
      <c r="W28" t="str">
        <f>Ingredientes!B26</f>
        <v>Colina Cl -70%</v>
      </c>
      <c r="X28">
        <f>Ingredientes!C26</f>
        <v>90</v>
      </c>
      <c r="Y28">
        <f>Ingredientes!F26</f>
        <v>1</v>
      </c>
      <c r="Z28">
        <f>Ingredientes!G26/100</f>
        <v>0</v>
      </c>
      <c r="AA28">
        <f>Ingredientes!H26/100</f>
        <v>0</v>
      </c>
      <c r="AB28">
        <f>Ingredientes!I26/100</f>
        <v>0</v>
      </c>
      <c r="AC28">
        <f>Ingredientes!J26/100</f>
        <v>0</v>
      </c>
      <c r="AD28">
        <f>Ingredientes!K26/100</f>
        <v>0</v>
      </c>
      <c r="AE28">
        <f>Ingredientes!L26/100</f>
        <v>0</v>
      </c>
      <c r="AF28">
        <f>Ingredientes!M26/100</f>
        <v>0</v>
      </c>
      <c r="AG28">
        <f>Ingredientes!N26/100</f>
        <v>0</v>
      </c>
      <c r="AH28">
        <f>Ingredientes!O26/100</f>
        <v>0</v>
      </c>
      <c r="AI28">
        <f>Ingredientes!P26/100</f>
        <v>0</v>
      </c>
      <c r="AJ28">
        <f>Ingredientes!Q26/100</f>
        <v>0</v>
      </c>
      <c r="AK28">
        <f>Ingredientes!R26/100</f>
        <v>0</v>
      </c>
      <c r="AL28">
        <f>Ingredientes!S26/100</f>
        <v>0</v>
      </c>
      <c r="AM28">
        <f>Ingredientes!T26/100</f>
        <v>0</v>
      </c>
      <c r="AN28">
        <f>Ingredientes!U26/100</f>
        <v>0</v>
      </c>
      <c r="AO28">
        <f>Ingredientes!V26/100</f>
        <v>6.075</v>
      </c>
      <c r="AP28">
        <f>Ingredientes!W26/100</f>
        <v>0</v>
      </c>
      <c r="AQ28">
        <f>Ingredientes!X26/100</f>
        <v>0</v>
      </c>
      <c r="AR28">
        <f>Ingredientes!Y26/100</f>
        <v>0</v>
      </c>
      <c r="AS28">
        <f>Ingredientes!Z26/100</f>
        <v>0</v>
      </c>
      <c r="AT28">
        <f>Ingredientes!AA26/100</f>
        <v>0</v>
      </c>
      <c r="AU28">
        <f>Ingredientes!AB26/100</f>
        <v>0</v>
      </c>
      <c r="AV28">
        <f>Ingredientes!AC26/100</f>
        <v>0</v>
      </c>
      <c r="AW28">
        <f>Ingredientes!AD26/100</f>
        <v>0</v>
      </c>
      <c r="AX28">
        <f>Ingredientes!AE26/100</f>
        <v>0</v>
      </c>
      <c r="AY28">
        <f>Ingredientes!AF26/100</f>
        <v>0</v>
      </c>
      <c r="AZ28">
        <f>Ingredientes!AG26/100</f>
        <v>0</v>
      </c>
      <c r="BA28">
        <f>Ingredientes!AH26/100</f>
        <v>0</v>
      </c>
      <c r="BB28">
        <f>Ingredientes!AI26/100</f>
        <v>0</v>
      </c>
      <c r="BC28">
        <f>Ingredientes!AJ26/100</f>
        <v>0</v>
      </c>
      <c r="BD28">
        <f>Ingredientes!AK26/100</f>
        <v>0</v>
      </c>
      <c r="BE28">
        <f>Ingredientes!AL26/100</f>
        <v>0</v>
      </c>
      <c r="BF28">
        <f>Ingredientes!AM26/100</f>
        <v>0</v>
      </c>
      <c r="BG28">
        <f>Ingredientes!AN26/100</f>
        <v>0</v>
      </c>
    </row>
    <row r="29" spans="1:59" ht="12.75">
      <c r="A29" s="14"/>
      <c r="B29" s="25" t="str">
        <f>Ingredientes!B26</f>
        <v>Colina Cl -70%</v>
      </c>
      <c r="C29" s="29">
        <f>Ingredientes!C26</f>
        <v>90</v>
      </c>
      <c r="D29" s="29">
        <f>Ingredientes!D26</f>
        <v>0</v>
      </c>
      <c r="E29" s="426">
        <v>3.463659037849666E-15</v>
      </c>
      <c r="F29" s="428">
        <f>Ingredientes!E26</f>
        <v>100</v>
      </c>
      <c r="G29" s="18"/>
      <c r="H29" s="36" t="str">
        <f>Nutrientes!B27</f>
        <v>HIS</v>
      </c>
      <c r="I29" s="63">
        <f>Nutrientes!C27</f>
        <v>0.32</v>
      </c>
      <c r="J29" s="442">
        <f>SUMPRODUCT($E$8:$E$32,AU7:AU31)</f>
        <v>0.5259869583812776</v>
      </c>
      <c r="K29" s="39">
        <f>Nutrientes!D27</f>
        <v>100</v>
      </c>
      <c r="L29" s="42" t="str">
        <f>Nutrientes!E27</f>
        <v>%</v>
      </c>
      <c r="M29" s="17"/>
      <c r="N29" s="17"/>
      <c r="O29" s="17"/>
      <c r="P29" s="17"/>
      <c r="Q29" s="17"/>
      <c r="R29" s="17"/>
      <c r="U29" s="195"/>
      <c r="V29" s="7">
        <f t="shared" si="0"/>
        <v>16</v>
      </c>
      <c r="W29" t="str">
        <f>Ingredientes!B27</f>
        <v>CuSO4</v>
      </c>
      <c r="X29">
        <f>Ingredientes!C27</f>
        <v>320</v>
      </c>
      <c r="Y29">
        <f>Ingredientes!F27</f>
        <v>1</v>
      </c>
      <c r="Z29">
        <f>Ingredientes!G27/100</f>
        <v>0</v>
      </c>
      <c r="AA29">
        <f>Ingredientes!H27/100</f>
        <v>0</v>
      </c>
      <c r="AB29">
        <f>Ingredientes!I27/100</f>
        <v>0</v>
      </c>
      <c r="AC29">
        <f>Ingredientes!J27/100</f>
        <v>0</v>
      </c>
      <c r="AD29">
        <f>Ingredientes!K27/100</f>
        <v>0</v>
      </c>
      <c r="AE29">
        <f>Ingredientes!L27/100</f>
        <v>0</v>
      </c>
      <c r="AF29">
        <f>Ingredientes!M27/100</f>
        <v>0</v>
      </c>
      <c r="AG29">
        <f>Ingredientes!N27/100</f>
        <v>0</v>
      </c>
      <c r="AH29">
        <f>Ingredientes!O27/100</f>
        <v>0</v>
      </c>
      <c r="AI29">
        <f>Ingredientes!P27/100</f>
        <v>0</v>
      </c>
      <c r="AJ29">
        <f>Ingredientes!Q27/100</f>
        <v>0</v>
      </c>
      <c r="AK29">
        <f>Ingredientes!R27/100</f>
        <v>0</v>
      </c>
      <c r="AL29">
        <f>Ingredientes!S27/100</f>
        <v>0</v>
      </c>
      <c r="AM29">
        <f>Ingredientes!T27/100</f>
        <v>0</v>
      </c>
      <c r="AN29">
        <f>Ingredientes!U27/100</f>
        <v>0</v>
      </c>
      <c r="AO29">
        <f>Ingredientes!V27/100</f>
        <v>0</v>
      </c>
      <c r="AP29">
        <f>Ingredientes!W27/100</f>
        <v>0</v>
      </c>
      <c r="AQ29">
        <f>Ingredientes!X27/100</f>
        <v>0</v>
      </c>
      <c r="AR29">
        <f>Ingredientes!Y27/100</f>
        <v>0</v>
      </c>
      <c r="AS29">
        <f>Ingredientes!Z27/100</f>
        <v>0</v>
      </c>
      <c r="AT29">
        <f>Ingredientes!AA27/100</f>
        <v>0</v>
      </c>
      <c r="AU29">
        <f>Ingredientes!AB27/100</f>
        <v>0</v>
      </c>
      <c r="AV29">
        <f>Ingredientes!AC27/100</f>
        <v>0</v>
      </c>
      <c r="AW29">
        <f>Ingredientes!AD27/100</f>
        <v>0</v>
      </c>
      <c r="AX29">
        <f>Ingredientes!AE27/100</f>
        <v>0</v>
      </c>
      <c r="AY29">
        <f>Ingredientes!AF27/100</f>
        <v>0</v>
      </c>
      <c r="AZ29">
        <f>Ingredientes!AG27/100</f>
        <v>0</v>
      </c>
      <c r="BA29">
        <f>Ingredientes!AH27/100</f>
        <v>0</v>
      </c>
      <c r="BB29">
        <f>Ingredientes!AI27/100</f>
        <v>0</v>
      </c>
      <c r="BC29">
        <f>Ingredientes!AJ27/100</f>
        <v>0</v>
      </c>
      <c r="BD29">
        <f>Ingredientes!AK27/100</f>
        <v>0</v>
      </c>
      <c r="BE29">
        <f>Ingredientes!AL27/100</f>
        <v>0</v>
      </c>
      <c r="BF29">
        <f>Ingredientes!AM27/100</f>
        <v>0</v>
      </c>
      <c r="BG29">
        <f>Ingredientes!AN27/100</f>
        <v>0</v>
      </c>
    </row>
    <row r="30" spans="1:59" ht="12.75">
      <c r="A30" s="14"/>
      <c r="B30" s="25" t="str">
        <f>Ingredientes!B27</f>
        <v>CuSO4</v>
      </c>
      <c r="C30" s="29">
        <f>Ingredientes!C27</f>
        <v>320</v>
      </c>
      <c r="D30" s="29">
        <f>Ingredientes!D27</f>
        <v>0.05</v>
      </c>
      <c r="E30" s="426">
        <v>0.05</v>
      </c>
      <c r="F30" s="428">
        <f>Ingredientes!E27</f>
        <v>0.05</v>
      </c>
      <c r="G30" s="18"/>
      <c r="H30" s="36" t="str">
        <f>Nutrientes!B28</f>
        <v>Isoleucina</v>
      </c>
      <c r="I30" s="63">
        <f>Nutrientes!C28</f>
        <v>0.73</v>
      </c>
      <c r="J30" s="442">
        <f>SUMPRODUCT($E$8:$E$32,AV7:AV31)</f>
        <v>0.8149736085234001</v>
      </c>
      <c r="K30" s="39">
        <f>Nutrientes!D28</f>
        <v>100</v>
      </c>
      <c r="L30" s="42" t="str">
        <f>Nutrientes!E28</f>
        <v>%</v>
      </c>
      <c r="M30" s="17"/>
      <c r="N30" s="17"/>
      <c r="O30" s="17"/>
      <c r="P30" s="17"/>
      <c r="Q30" s="17"/>
      <c r="R30" s="17"/>
      <c r="U30" s="195"/>
      <c r="V30" s="7">
        <f t="shared" si="0"/>
        <v>16</v>
      </c>
      <c r="W30" t="str">
        <f>Ingredientes!B28</f>
        <v>Coccidiostato</v>
      </c>
      <c r="X30">
        <f>Ingredientes!C28</f>
        <v>320</v>
      </c>
      <c r="Y30">
        <f>Ingredientes!F28</f>
        <v>1</v>
      </c>
      <c r="Z30">
        <f>Ingredientes!G28/100</f>
        <v>0</v>
      </c>
      <c r="AA30">
        <f>Ingredientes!H28/100</f>
        <v>0</v>
      </c>
      <c r="AB30">
        <f>Ingredientes!I28/100</f>
        <v>0</v>
      </c>
      <c r="AC30">
        <f>Ingredientes!J28/100</f>
        <v>0</v>
      </c>
      <c r="AD30">
        <f>Ingredientes!K28/100</f>
        <v>0</v>
      </c>
      <c r="AE30">
        <f>Ingredientes!L28/100</f>
        <v>0</v>
      </c>
      <c r="AF30">
        <f>Ingredientes!M28/100</f>
        <v>0</v>
      </c>
      <c r="AG30">
        <f>Ingredientes!N28/100</f>
        <v>0</v>
      </c>
      <c r="AH30">
        <f>Ingredientes!O28/100</f>
        <v>0</v>
      </c>
      <c r="AI30">
        <f>Ingredientes!P28/100</f>
        <v>0</v>
      </c>
      <c r="AJ30">
        <f>Ingredientes!Q28/100</f>
        <v>0</v>
      </c>
      <c r="AK30">
        <f>Ingredientes!R28/100</f>
        <v>0</v>
      </c>
      <c r="AL30">
        <f>Ingredientes!S28/100</f>
        <v>0</v>
      </c>
      <c r="AM30">
        <f>Ingredientes!T28/100</f>
        <v>0</v>
      </c>
      <c r="AN30">
        <f>Ingredientes!U28/100</f>
        <v>0</v>
      </c>
      <c r="AO30">
        <f>Ingredientes!V28/100</f>
        <v>0</v>
      </c>
      <c r="AP30">
        <f>Ingredientes!W28/100</f>
        <v>0</v>
      </c>
      <c r="AQ30">
        <f>Ingredientes!X28/100</f>
        <v>0</v>
      </c>
      <c r="AR30">
        <f>Ingredientes!Y28/100</f>
        <v>0</v>
      </c>
      <c r="AS30">
        <f>Ingredientes!Z28/100</f>
        <v>0</v>
      </c>
      <c r="AT30">
        <f>Ingredientes!AA28/100</f>
        <v>0</v>
      </c>
      <c r="AU30">
        <f>Ingredientes!AB28/100</f>
        <v>0</v>
      </c>
      <c r="AV30">
        <f>Ingredientes!AC28/100</f>
        <v>0</v>
      </c>
      <c r="AW30">
        <f>Ingredientes!AD28/100</f>
        <v>0</v>
      </c>
      <c r="AX30">
        <f>Ingredientes!AE28/100</f>
        <v>0</v>
      </c>
      <c r="AY30">
        <f>Ingredientes!AF28/100</f>
        <v>0</v>
      </c>
      <c r="AZ30">
        <f>Ingredientes!AG28/100</f>
        <v>0</v>
      </c>
      <c r="BA30">
        <f>Ingredientes!AH28/100</f>
        <v>0</v>
      </c>
      <c r="BB30">
        <f>Ingredientes!AI28/100</f>
        <v>0</v>
      </c>
      <c r="BC30">
        <f>Ingredientes!AJ28/100</f>
        <v>0</v>
      </c>
      <c r="BD30">
        <f>Ingredientes!AK28/100</f>
        <v>0</v>
      </c>
      <c r="BE30">
        <f>Ingredientes!AL28/100</f>
        <v>0</v>
      </c>
      <c r="BF30">
        <f>Ingredientes!AM28/100</f>
        <v>0</v>
      </c>
      <c r="BG30">
        <f>Ingredientes!AN28/100</f>
        <v>0</v>
      </c>
    </row>
    <row r="31" spans="1:59" ht="12.75">
      <c r="A31" s="14"/>
      <c r="B31" s="25" t="str">
        <f>Ingredientes!B28</f>
        <v>Coccidiostato</v>
      </c>
      <c r="C31" s="29">
        <f>Ingredientes!C28</f>
        <v>320</v>
      </c>
      <c r="D31" s="29">
        <f>Ingredientes!D28</f>
        <v>0.05</v>
      </c>
      <c r="E31" s="426">
        <v>0.05</v>
      </c>
      <c r="F31" s="428">
        <f>Ingredientes!E28</f>
        <v>0.05</v>
      </c>
      <c r="G31" s="18"/>
      <c r="H31" s="36" t="str">
        <f>Nutrientes!B29</f>
        <v>LEU</v>
      </c>
      <c r="I31" s="63">
        <f>Nutrientes!C29</f>
        <v>1.09</v>
      </c>
      <c r="J31" s="442">
        <f>SUMPRODUCT($E$8:$E$32,AW7:AW31)</f>
        <v>1.7395272839334301</v>
      </c>
      <c r="K31" s="39">
        <f>Nutrientes!D29</f>
        <v>100</v>
      </c>
      <c r="L31" s="42" t="str">
        <f>Nutrientes!E29</f>
        <v>%</v>
      </c>
      <c r="M31" s="17"/>
      <c r="N31" s="17"/>
      <c r="O31" s="17"/>
      <c r="P31" s="17"/>
      <c r="Q31" s="17"/>
      <c r="R31" s="17"/>
      <c r="U31" s="195"/>
      <c r="V31" s="7">
        <f t="shared" si="0"/>
        <v>16</v>
      </c>
      <c r="W31" t="str">
        <f>Ingredientes!B29</f>
        <v>Antibiótico</v>
      </c>
      <c r="X31">
        <f>Ingredientes!C29</f>
        <v>320</v>
      </c>
      <c r="Y31">
        <f>Ingredientes!F29</f>
        <v>1</v>
      </c>
      <c r="Z31">
        <f>Ingredientes!G29/100</f>
        <v>0</v>
      </c>
      <c r="AA31">
        <f>Ingredientes!H29/100</f>
        <v>0</v>
      </c>
      <c r="AB31">
        <f>Ingredientes!I29/100</f>
        <v>0</v>
      </c>
      <c r="AC31">
        <f>Ingredientes!J29/100</f>
        <v>0</v>
      </c>
      <c r="AD31">
        <f>Ingredientes!K29/100</f>
        <v>0</v>
      </c>
      <c r="AE31">
        <f>Ingredientes!L29/100</f>
        <v>0</v>
      </c>
      <c r="AF31">
        <f>Ingredientes!M29/100</f>
        <v>0</v>
      </c>
      <c r="AG31">
        <f>Ingredientes!N29/100</f>
        <v>0</v>
      </c>
      <c r="AH31">
        <f>Ingredientes!O29/100</f>
        <v>0</v>
      </c>
      <c r="AI31">
        <f>Ingredientes!P29/100</f>
        <v>0</v>
      </c>
      <c r="AJ31">
        <f>Ingredientes!Q29/100</f>
        <v>0</v>
      </c>
      <c r="AK31">
        <f>Ingredientes!R29/100</f>
        <v>0</v>
      </c>
      <c r="AL31">
        <f>Ingredientes!S29/100</f>
        <v>0</v>
      </c>
      <c r="AM31">
        <f>Ingredientes!T29/100</f>
        <v>0</v>
      </c>
      <c r="AN31">
        <f>Ingredientes!U29/100</f>
        <v>0</v>
      </c>
      <c r="AO31">
        <f>Ingredientes!V29/100</f>
        <v>0</v>
      </c>
      <c r="AP31">
        <f>Ingredientes!W29/100</f>
        <v>0</v>
      </c>
      <c r="AQ31">
        <f>Ingredientes!X29/100</f>
        <v>0</v>
      </c>
      <c r="AR31">
        <f>Ingredientes!Y29/100</f>
        <v>0</v>
      </c>
      <c r="AS31">
        <f>Ingredientes!Z29/100</f>
        <v>0</v>
      </c>
      <c r="AT31">
        <f>Ingredientes!AA29/100</f>
        <v>0</v>
      </c>
      <c r="AU31">
        <f>Ingredientes!AB29/100</f>
        <v>0</v>
      </c>
      <c r="AV31">
        <f>Ingredientes!AC29/100</f>
        <v>0</v>
      </c>
      <c r="AW31">
        <f>Ingredientes!AD29/100</f>
        <v>0</v>
      </c>
      <c r="AX31">
        <f>Ingredientes!AE29/100</f>
        <v>0</v>
      </c>
      <c r="AY31">
        <f>Ingredientes!AF29/100</f>
        <v>0</v>
      </c>
      <c r="AZ31">
        <f>Ingredientes!AG29/100</f>
        <v>0</v>
      </c>
      <c r="BA31">
        <f>Ingredientes!AH29/100</f>
        <v>0</v>
      </c>
      <c r="BB31">
        <f>Ingredientes!AI29/100</f>
        <v>0</v>
      </c>
      <c r="BC31">
        <f>Ingredientes!AJ29/100</f>
        <v>0</v>
      </c>
      <c r="BD31">
        <f>Ingredientes!AK29/100</f>
        <v>0</v>
      </c>
      <c r="BE31">
        <f>Ingredientes!AL29/100</f>
        <v>0</v>
      </c>
      <c r="BF31">
        <f>Ingredientes!AM29/100</f>
        <v>0</v>
      </c>
      <c r="BG31">
        <f>Ingredientes!AN29/100</f>
        <v>0</v>
      </c>
    </row>
    <row r="32" spans="1:21" ht="12.75">
      <c r="A32" s="14"/>
      <c r="B32" s="26" t="str">
        <f>Ingredientes!B29</f>
        <v>Antibiótico</v>
      </c>
      <c r="C32" s="30">
        <f>Ingredientes!C29</f>
        <v>320</v>
      </c>
      <c r="D32" s="30">
        <f>Ingredientes!D29</f>
        <v>0.05</v>
      </c>
      <c r="E32" s="427">
        <v>0.05</v>
      </c>
      <c r="F32" s="438">
        <f>Ingredientes!E29</f>
        <v>0.05</v>
      </c>
      <c r="G32" s="18"/>
      <c r="H32" s="36" t="str">
        <f>Nutrientes!B30</f>
        <v>LIS</v>
      </c>
      <c r="I32" s="63">
        <f>Nutrientes!C30</f>
        <v>1</v>
      </c>
      <c r="J32" s="442">
        <f>SUMPRODUCT($E$8:$E$32,AX7:AX31)</f>
        <v>1.048347269342049</v>
      </c>
      <c r="K32" s="39">
        <f>Nutrientes!D30</f>
        <v>100</v>
      </c>
      <c r="L32" s="42" t="str">
        <f>Nutrientes!E30</f>
        <v>%</v>
      </c>
      <c r="M32" s="17"/>
      <c r="N32" s="17"/>
      <c r="O32" s="17"/>
      <c r="P32" s="17"/>
      <c r="Q32" s="17"/>
      <c r="R32" s="17"/>
      <c r="U32" s="195"/>
    </row>
    <row r="33" spans="1:25" ht="12.75">
      <c r="A33" s="14"/>
      <c r="B33" s="14"/>
      <c r="C33" s="14"/>
      <c r="D33" s="14"/>
      <c r="E33" s="20"/>
      <c r="F33" s="14"/>
      <c r="G33" s="18"/>
      <c r="H33" s="36" t="str">
        <f>Nutrientes!B31</f>
        <v>MET</v>
      </c>
      <c r="I33" s="63">
        <f>Nutrientes!C31</f>
        <v>0.38</v>
      </c>
      <c r="J33" s="442">
        <f>SUMPRODUCT($E$8:$E$32,AY7:AY31)</f>
        <v>0.3928500293857571</v>
      </c>
      <c r="K33" s="39">
        <f>Nutrientes!D31</f>
        <v>100</v>
      </c>
      <c r="L33" s="42" t="str">
        <f>Nutrientes!E31</f>
        <v>%</v>
      </c>
      <c r="M33" s="17"/>
      <c r="N33" s="17"/>
      <c r="O33" s="17"/>
      <c r="P33" s="17"/>
      <c r="Q33" s="17"/>
      <c r="R33" s="17"/>
      <c r="U33" s="195"/>
      <c r="V33" s="7"/>
      <c r="W33" t="s">
        <v>22</v>
      </c>
      <c r="Y33">
        <f>SUMPRODUCT($E$8:$E$32,Y7:Y31)</f>
        <v>99.99999999048055</v>
      </c>
    </row>
    <row r="34" spans="1:21" ht="12.75">
      <c r="A34" s="14"/>
      <c r="B34" s="33" t="s">
        <v>29</v>
      </c>
      <c r="C34" s="33"/>
      <c r="D34" s="34"/>
      <c r="E34" s="440">
        <f>SUM(E8:E32)</f>
        <v>99.99999999048055</v>
      </c>
      <c r="F34" s="35"/>
      <c r="G34" s="18"/>
      <c r="H34" s="36" t="str">
        <f>Nutrientes!B32</f>
        <v>CIS</v>
      </c>
      <c r="I34" s="63">
        <f>Nutrientes!C32</f>
        <v>0</v>
      </c>
      <c r="J34" s="442">
        <f>SUMPRODUCT($E$8:$E$32,AZ7:AZ31)</f>
        <v>0.3271499705839211</v>
      </c>
      <c r="K34" s="39">
        <f>Nutrientes!D32</f>
        <v>100</v>
      </c>
      <c r="L34" s="42" t="str">
        <f>Nutrientes!E32</f>
        <v>%</v>
      </c>
      <c r="M34" s="17"/>
      <c r="N34" s="17"/>
      <c r="O34" s="17"/>
      <c r="P34" s="17"/>
      <c r="Q34" s="17"/>
      <c r="R34" s="17"/>
      <c r="U34" s="195"/>
    </row>
    <row r="35" spans="1:24" ht="12.75">
      <c r="A35" s="14"/>
      <c r="B35" s="14"/>
      <c r="C35" s="14"/>
      <c r="D35" s="14"/>
      <c r="E35" s="14"/>
      <c r="F35" s="14"/>
      <c r="G35" s="18"/>
      <c r="H35" s="36" t="str">
        <f>Nutrientes!B33</f>
        <v>AA Azufrados Totales</v>
      </c>
      <c r="I35" s="63">
        <f>Nutrientes!C33</f>
        <v>0.72</v>
      </c>
      <c r="J35" s="442">
        <f>SUMPRODUCT($E$8:$E$32,BA7:BA31)</f>
        <v>0.7199999999696782</v>
      </c>
      <c r="K35" s="39">
        <f>Nutrientes!D33</f>
        <v>100</v>
      </c>
      <c r="L35" s="42" t="str">
        <f>Nutrientes!E33</f>
        <v>%</v>
      </c>
      <c r="M35" s="17"/>
      <c r="N35" s="17"/>
      <c r="O35" s="17"/>
      <c r="P35" s="17"/>
      <c r="Q35" s="17"/>
      <c r="R35" s="17"/>
      <c r="U35" s="195"/>
      <c r="X35" s="6"/>
    </row>
    <row r="36" spans="1:25" ht="13.5" thickBot="1">
      <c r="A36" s="14"/>
      <c r="B36" s="14"/>
      <c r="C36" s="14"/>
      <c r="D36" s="14"/>
      <c r="E36" s="14"/>
      <c r="F36" s="14"/>
      <c r="G36" s="15"/>
      <c r="H36" s="36" t="str">
        <f>Nutrientes!B34</f>
        <v>FEN</v>
      </c>
      <c r="I36" s="63">
        <f>Nutrientes!C34</f>
        <v>0.65</v>
      </c>
      <c r="J36" s="442">
        <f>SUMPRODUCT($E$8:$E$32,BB7:BB31)</f>
        <v>0.9365633731609481</v>
      </c>
      <c r="K36" s="39">
        <f>Nutrientes!D34</f>
        <v>100</v>
      </c>
      <c r="L36" s="42" t="str">
        <f>Nutrientes!E34</f>
        <v>%</v>
      </c>
      <c r="M36" s="17"/>
      <c r="N36" s="17"/>
      <c r="O36" s="17"/>
      <c r="P36" s="17"/>
      <c r="Q36" s="17"/>
      <c r="R36" s="17"/>
      <c r="U36" s="195"/>
      <c r="X36" s="11"/>
      <c r="Y36" s="6"/>
    </row>
    <row r="37" spans="1:24" ht="13.5" thickBot="1">
      <c r="A37" s="14"/>
      <c r="B37" s="14"/>
      <c r="C37" s="14"/>
      <c r="D37" s="14"/>
      <c r="E37" s="14"/>
      <c r="F37" s="14"/>
      <c r="G37" s="15"/>
      <c r="H37" s="36" t="str">
        <f>Nutrientes!B35</f>
        <v>TIR</v>
      </c>
      <c r="I37" s="63">
        <f>Nutrientes!C35</f>
        <v>0</v>
      </c>
      <c r="J37" s="442">
        <f>SUMPRODUCT($E$8:$E$32,BC7:BC31)</f>
        <v>0.7701707759075535</v>
      </c>
      <c r="K37" s="39">
        <f>Nutrientes!D35</f>
        <v>100</v>
      </c>
      <c r="L37" s="42" t="str">
        <f>Nutrientes!E35</f>
        <v>%</v>
      </c>
      <c r="M37" s="17"/>
      <c r="N37" s="17"/>
      <c r="O37" s="17"/>
      <c r="P37" s="17"/>
      <c r="Q37" s="17"/>
      <c r="R37" s="17"/>
      <c r="U37" s="195"/>
      <c r="W37" s="5" t="s">
        <v>24</v>
      </c>
      <c r="X37" s="9">
        <f>SUM(V7:V31)</f>
        <v>737.5780191618044</v>
      </c>
    </row>
    <row r="38" spans="1:21" ht="12.75">
      <c r="A38" s="14"/>
      <c r="B38" s="14"/>
      <c r="C38" s="14"/>
      <c r="D38" s="14"/>
      <c r="E38" s="14"/>
      <c r="F38" s="14"/>
      <c r="G38" s="15"/>
      <c r="H38" s="36" t="str">
        <f>Nutrientes!B36</f>
        <v>AA Aromáticos Totales</v>
      </c>
      <c r="I38" s="63">
        <f>Nutrientes!C36</f>
        <v>1.22</v>
      </c>
      <c r="J38" s="442">
        <f>SUMPRODUCT($E$8:$E$32,BD7:BD31)</f>
        <v>1.7067341490685015</v>
      </c>
      <c r="K38" s="39">
        <f>Nutrientes!D36</f>
        <v>100</v>
      </c>
      <c r="L38" s="42" t="str">
        <f>Nutrientes!E36</f>
        <v>%</v>
      </c>
      <c r="M38" s="17"/>
      <c r="N38" s="17"/>
      <c r="O38" s="17"/>
      <c r="P38" s="17"/>
      <c r="Q38" s="17"/>
      <c r="R38" s="17"/>
      <c r="U38" s="195"/>
    </row>
    <row r="39" spans="1:24" ht="12.75">
      <c r="A39" s="14"/>
      <c r="B39" s="14"/>
      <c r="C39" s="14"/>
      <c r="D39" s="14"/>
      <c r="E39" s="14"/>
      <c r="F39" s="14"/>
      <c r="G39" s="15"/>
      <c r="H39" s="36" t="str">
        <f>Nutrientes!B37</f>
        <v>TRE</v>
      </c>
      <c r="I39" s="63">
        <f>Nutrientes!C37</f>
        <v>0.74</v>
      </c>
      <c r="J39" s="442">
        <f>SUMPRODUCT($E$8:$E$32,BE7:BE31)</f>
        <v>0.7400000002119494</v>
      </c>
      <c r="K39" s="39">
        <f>Nutrientes!D37</f>
        <v>100</v>
      </c>
      <c r="L39" s="42" t="str">
        <f>Nutrientes!E37</f>
        <v>%</v>
      </c>
      <c r="M39" s="17"/>
      <c r="N39" s="17"/>
      <c r="O39" s="17"/>
      <c r="P39" s="17"/>
      <c r="Q39" s="17"/>
      <c r="R39" s="17"/>
      <c r="U39" s="195"/>
      <c r="X39" s="10"/>
    </row>
    <row r="40" spans="1:21" ht="12.75">
      <c r="A40" s="14"/>
      <c r="B40" s="14"/>
      <c r="C40" s="14"/>
      <c r="D40" s="14"/>
      <c r="E40" s="14"/>
      <c r="F40" s="14"/>
      <c r="G40" s="15"/>
      <c r="H40" s="36" t="str">
        <f>Nutrientes!B38</f>
        <v>TRI</v>
      </c>
      <c r="I40" s="63">
        <f>Nutrientes!C38</f>
        <v>0.18</v>
      </c>
      <c r="J40" s="442">
        <f>SUMPRODUCT($E$8:$E$32,BF7:BF31)</f>
        <v>0.2589972068175422</v>
      </c>
      <c r="K40" s="39">
        <f>Nutrientes!D38</f>
        <v>100</v>
      </c>
      <c r="L40" s="42" t="str">
        <f>Nutrientes!E38</f>
        <v>%</v>
      </c>
      <c r="M40" s="17"/>
      <c r="N40" s="17"/>
      <c r="O40" s="17"/>
      <c r="P40" s="17"/>
      <c r="Q40" s="17"/>
      <c r="R40" s="17"/>
      <c r="U40" s="195"/>
    </row>
    <row r="41" spans="1:21" ht="12.75">
      <c r="A41" s="14"/>
      <c r="B41" s="14"/>
      <c r="C41" s="14"/>
      <c r="D41" s="14"/>
      <c r="E41" s="14"/>
      <c r="F41" s="14"/>
      <c r="G41" s="15"/>
      <c r="H41" s="38" t="str">
        <f>Nutrientes!B39</f>
        <v>VAL</v>
      </c>
      <c r="I41" s="64">
        <f>Nutrientes!C39</f>
        <v>0.7</v>
      </c>
      <c r="J41" s="443">
        <f>SUMPRODUCT($E$8:$E$32,BG7:BG31)</f>
        <v>0.9129344832433345</v>
      </c>
      <c r="K41" s="441">
        <f>Nutrientes!D39</f>
        <v>100</v>
      </c>
      <c r="L41" s="47" t="str">
        <f>Nutrientes!E39</f>
        <v>%</v>
      </c>
      <c r="M41" s="17"/>
      <c r="N41" s="17"/>
      <c r="O41" s="17"/>
      <c r="P41" s="17"/>
      <c r="Q41" s="17"/>
      <c r="R41" s="17"/>
      <c r="U41" s="195"/>
    </row>
    <row r="42" spans="1:18" ht="12.75">
      <c r="A42" s="14"/>
      <c r="B42" s="14"/>
      <c r="C42" s="14"/>
      <c r="D42" s="14"/>
      <c r="E42" s="14"/>
      <c r="F42" s="14"/>
      <c r="G42" s="15"/>
      <c r="H42" s="14"/>
      <c r="I42" s="17"/>
      <c r="J42" s="17"/>
      <c r="K42" s="16"/>
      <c r="L42" s="44"/>
      <c r="M42" s="17"/>
      <c r="N42" s="17"/>
      <c r="O42" s="17"/>
      <c r="P42" s="17"/>
      <c r="Q42" s="17"/>
      <c r="R42" s="17"/>
    </row>
    <row r="43" spans="1:18" ht="12.75">
      <c r="A43" s="14"/>
      <c r="B43" s="14"/>
      <c r="C43" s="14"/>
      <c r="D43" s="14"/>
      <c r="E43" s="14"/>
      <c r="F43" s="14"/>
      <c r="G43" s="15"/>
      <c r="H43" s="14"/>
      <c r="I43" s="17"/>
      <c r="J43" s="17"/>
      <c r="K43" s="16"/>
      <c r="L43" s="44"/>
      <c r="M43" s="17"/>
      <c r="N43" s="17"/>
      <c r="O43" s="17"/>
      <c r="P43" s="17"/>
      <c r="Q43" s="17"/>
      <c r="R43" s="17"/>
    </row>
    <row r="44" spans="1:18" ht="12.75">
      <c r="A44" s="14"/>
      <c r="B44" s="14"/>
      <c r="C44" s="14"/>
      <c r="D44" s="14"/>
      <c r="E44" s="14"/>
      <c r="F44" s="14"/>
      <c r="G44" s="15"/>
      <c r="H44" s="14"/>
      <c r="I44" s="17"/>
      <c r="J44" s="17"/>
      <c r="K44" s="16"/>
      <c r="L44" s="44"/>
      <c r="M44" s="17"/>
      <c r="N44" s="17"/>
      <c r="O44" s="17"/>
      <c r="P44" s="17"/>
      <c r="Q44" s="17"/>
      <c r="R44" s="17"/>
    </row>
    <row r="45" spans="1:18" ht="12.75">
      <c r="A45" s="14"/>
      <c r="B45" s="14"/>
      <c r="C45" s="14"/>
      <c r="D45" s="14"/>
      <c r="E45" s="14"/>
      <c r="F45" s="14"/>
      <c r="G45" s="15"/>
      <c r="H45" s="14"/>
      <c r="I45" s="17"/>
      <c r="J45" s="17"/>
      <c r="K45" s="16"/>
      <c r="L45" s="44"/>
      <c r="M45" s="17"/>
      <c r="N45" s="17"/>
      <c r="O45" s="17"/>
      <c r="P45" s="17"/>
      <c r="Q45" s="17"/>
      <c r="R45" s="17"/>
    </row>
    <row r="46" spans="1:18" ht="12.75">
      <c r="A46" s="14"/>
      <c r="B46" s="14"/>
      <c r="C46" s="14"/>
      <c r="D46" s="14"/>
      <c r="E46" s="14"/>
      <c r="F46" s="14"/>
      <c r="G46" s="15"/>
      <c r="H46" s="14"/>
      <c r="I46" s="17"/>
      <c r="J46" s="17"/>
      <c r="K46" s="16"/>
      <c r="L46" s="44"/>
      <c r="M46" s="17"/>
      <c r="N46" s="17"/>
      <c r="O46" s="17"/>
      <c r="P46" s="17"/>
      <c r="Q46" s="17"/>
      <c r="R46" s="17"/>
    </row>
    <row r="47" spans="1:18" ht="12.75">
      <c r="A47" s="14"/>
      <c r="B47" s="14"/>
      <c r="C47" s="14"/>
      <c r="D47" s="14"/>
      <c r="E47" s="14"/>
      <c r="F47" s="14"/>
      <c r="G47" s="15"/>
      <c r="H47" s="14"/>
      <c r="I47" s="17"/>
      <c r="J47" s="17"/>
      <c r="K47" s="16"/>
      <c r="L47" s="44"/>
      <c r="M47" s="17"/>
      <c r="N47" s="17"/>
      <c r="O47" s="17"/>
      <c r="P47" s="17"/>
      <c r="Q47" s="17"/>
      <c r="R47" s="17"/>
    </row>
    <row r="48" spans="1:18" ht="12.75">
      <c r="A48" s="14"/>
      <c r="B48" s="14"/>
      <c r="C48" s="14"/>
      <c r="D48" s="14"/>
      <c r="E48" s="14"/>
      <c r="F48" s="14"/>
      <c r="G48" s="15"/>
      <c r="H48" s="14"/>
      <c r="I48" s="17"/>
      <c r="J48" s="17"/>
      <c r="K48" s="16"/>
      <c r="L48" s="44"/>
      <c r="M48" s="17"/>
      <c r="N48" s="17"/>
      <c r="O48" s="17"/>
      <c r="P48" s="17"/>
      <c r="Q48" s="17"/>
      <c r="R48" s="17"/>
    </row>
    <row r="49" spans="1:18" ht="12.75">
      <c r="A49" s="14"/>
      <c r="B49" s="14"/>
      <c r="C49" s="14"/>
      <c r="D49" s="14"/>
      <c r="E49" s="14"/>
      <c r="F49" s="14"/>
      <c r="G49" s="15"/>
      <c r="H49" s="14"/>
      <c r="I49" s="17"/>
      <c r="J49" s="17"/>
      <c r="K49" s="16"/>
      <c r="L49" s="44"/>
      <c r="M49" s="17"/>
      <c r="N49" s="17"/>
      <c r="O49" s="17"/>
      <c r="P49" s="17"/>
      <c r="Q49" s="17"/>
      <c r="R49" s="17"/>
    </row>
    <row r="50" spans="1:18" ht="12.75">
      <c r="A50" s="14"/>
      <c r="B50" s="14"/>
      <c r="C50" s="14"/>
      <c r="D50" s="14"/>
      <c r="E50" s="14"/>
      <c r="F50" s="14"/>
      <c r="G50" s="15"/>
      <c r="H50" s="14"/>
      <c r="I50" s="17"/>
      <c r="J50" s="17"/>
      <c r="K50" s="16"/>
      <c r="L50" s="44"/>
      <c r="M50" s="17"/>
      <c r="N50" s="17"/>
      <c r="O50" s="17"/>
      <c r="P50" s="17"/>
      <c r="Q50" s="17"/>
      <c r="R50" s="17"/>
    </row>
    <row r="51" spans="2:17" ht="12.75">
      <c r="B51" s="14"/>
      <c r="C51" s="14"/>
      <c r="D51" s="14"/>
      <c r="E51" s="14"/>
      <c r="F51" s="14"/>
      <c r="G51" s="15"/>
      <c r="H51" s="14"/>
      <c r="I51" s="17"/>
      <c r="J51" s="17"/>
      <c r="K51" s="16"/>
      <c r="L51" s="44"/>
      <c r="M51" s="17"/>
      <c r="N51" s="17"/>
      <c r="O51" s="17"/>
      <c r="P51" s="17"/>
      <c r="Q51" s="17"/>
    </row>
    <row r="52" spans="13:17" ht="12.75">
      <c r="M52" s="17"/>
      <c r="N52" s="17"/>
      <c r="O52" s="17"/>
      <c r="P52" s="17"/>
      <c r="Q52" s="17"/>
    </row>
  </sheetData>
  <conditionalFormatting sqref="E8:E32">
    <cfRule type="cellIs" priority="1" dxfId="0" operator="between" stopIfTrue="1">
      <formula>$D8-0.0000001</formula>
      <formula>$F8+0.0000001</formula>
    </cfRule>
  </conditionalFormatting>
  <conditionalFormatting sqref="E34">
    <cfRule type="cellIs" priority="2" dxfId="0" operator="between" stopIfTrue="1">
      <formula>99.999999</formula>
      <formula>100.0000001</formula>
    </cfRule>
  </conditionalFormatting>
  <conditionalFormatting sqref="J8:J41">
    <cfRule type="cellIs" priority="3" dxfId="0" operator="between" stopIfTrue="1">
      <formula>$I8-0.0000001</formula>
      <formula>$K8+0.0000001</formula>
    </cfRule>
  </conditionalFormatting>
  <printOptions/>
  <pageMargins left="0.75" right="0.75" top="1" bottom="1" header="0.5" footer="0.5"/>
  <pageSetup horizontalDpi="300" verticalDpi="300" orientation="landscape" r:id="rId1"/>
</worksheet>
</file>

<file path=xl/worksheets/sheet5.xml><?xml version="1.0" encoding="utf-8"?>
<worksheet xmlns="http://schemas.openxmlformats.org/spreadsheetml/2006/main" xmlns:r="http://schemas.openxmlformats.org/officeDocument/2006/relationships">
  <dimension ref="O2:R37"/>
  <sheetViews>
    <sheetView zoomScale="125" zoomScaleNormal="125" workbookViewId="0" topLeftCell="A1">
      <selection activeCell="B18" sqref="B18"/>
    </sheetView>
  </sheetViews>
  <sheetFormatPr defaultColWidth="9.140625" defaultRowHeight="12.75"/>
  <cols>
    <col min="1" max="13" width="9.140625" style="168" customWidth="1"/>
    <col min="15" max="15" width="19.8515625" style="0" customWidth="1"/>
    <col min="16" max="18" width="9.7109375" style="1" customWidth="1"/>
  </cols>
  <sheetData>
    <row r="2" ht="12.75">
      <c r="P2" s="1" t="s">
        <v>38</v>
      </c>
    </row>
    <row r="3" spans="16:18" ht="12.75">
      <c r="P3" s="1" t="s">
        <v>18</v>
      </c>
      <c r="Q3" s="1" t="s">
        <v>37</v>
      </c>
      <c r="R3" s="1" t="s">
        <v>18</v>
      </c>
    </row>
    <row r="4" spans="15:18" ht="13.5" customHeight="1">
      <c r="O4" t="str">
        <f>Formulación!H8</f>
        <v>Materia Seca</v>
      </c>
      <c r="P4" s="1" t="e">
        <f aca="true" t="shared" si="0" ref="P4:P37">Q4/R4*100</f>
        <v>#DIV/0!</v>
      </c>
      <c r="Q4" s="1">
        <f>Formulación!J8</f>
        <v>87.16465164669509</v>
      </c>
      <c r="R4" s="1">
        <f>Formulación!I8</f>
        <v>0</v>
      </c>
    </row>
    <row r="5" spans="15:18" ht="13.5" customHeight="1">
      <c r="O5" t="str">
        <f>Formulación!H9</f>
        <v>Energía Metabolizable</v>
      </c>
      <c r="P5" s="1">
        <f t="shared" si="0"/>
        <v>99.99999998082272</v>
      </c>
      <c r="Q5" s="1">
        <f>Formulación!J9</f>
        <v>3.199999999386327</v>
      </c>
      <c r="R5" s="1">
        <f>Formulación!I9</f>
        <v>3.2</v>
      </c>
    </row>
    <row r="6" spans="15:18" ht="12.75">
      <c r="O6" t="str">
        <f>Formulación!H10</f>
        <v>Proteína</v>
      </c>
      <c r="P6" s="1">
        <f t="shared" si="0"/>
        <v>100.1497870984273</v>
      </c>
      <c r="Q6" s="1">
        <f>Formulación!J10</f>
        <v>20.02995741968546</v>
      </c>
      <c r="R6" s="1">
        <f>Formulación!I10</f>
        <v>20</v>
      </c>
    </row>
    <row r="7" spans="15:18" ht="12.75">
      <c r="O7" t="str">
        <f>Formulación!H11</f>
        <v>Extrato Etereo</v>
      </c>
      <c r="P7" s="1" t="e">
        <f t="shared" si="0"/>
        <v>#DIV/0!</v>
      </c>
      <c r="Q7" s="1">
        <f>Formulación!J11</f>
        <v>7.468111800947657</v>
      </c>
      <c r="R7" s="1">
        <f>Formulación!I11</f>
        <v>0</v>
      </c>
    </row>
    <row r="8" spans="15:18" ht="12.75">
      <c r="O8" t="str">
        <f>Formulación!H12</f>
        <v>Ácido Linoleico</v>
      </c>
      <c r="P8" s="1">
        <f t="shared" si="0"/>
        <v>241.93085091440102</v>
      </c>
      <c r="Q8" s="1">
        <f>Formulación!J12</f>
        <v>2.41930850914401</v>
      </c>
      <c r="R8" s="1">
        <f>Formulación!I12</f>
        <v>1</v>
      </c>
    </row>
    <row r="9" spans="15:18" ht="12.75">
      <c r="O9" t="str">
        <f>Formulación!H13</f>
        <v>Fibra Cruda</v>
      </c>
      <c r="P9" s="1" t="e">
        <f t="shared" si="0"/>
        <v>#DIV/0!</v>
      </c>
      <c r="Q9" s="1">
        <f>Formulación!J13</f>
        <v>2.529016917565707</v>
      </c>
      <c r="R9" s="1">
        <f>Formulación!I13</f>
        <v>0</v>
      </c>
    </row>
    <row r="10" spans="15:18" ht="12.75">
      <c r="O10" t="str">
        <f>Formulación!H14</f>
        <v>Calcio</v>
      </c>
      <c r="P10" s="1">
        <f t="shared" si="0"/>
        <v>99.99999999593739</v>
      </c>
      <c r="Q10" s="1">
        <f>Formulación!J14</f>
        <v>0.9999999999593738</v>
      </c>
      <c r="R10" s="1">
        <f>Formulación!I14</f>
        <v>1</v>
      </c>
    </row>
    <row r="11" spans="15:18" ht="12.75">
      <c r="O11" t="str">
        <f>Formulación!H15</f>
        <v>P Total</v>
      </c>
      <c r="P11" s="1" t="e">
        <f t="shared" si="0"/>
        <v>#DIV/0!</v>
      </c>
      <c r="Q11" s="1">
        <f>Formulación!J15</f>
        <v>0.72518586323499</v>
      </c>
      <c r="R11" s="1">
        <f>Formulación!I15</f>
        <v>0</v>
      </c>
    </row>
    <row r="12" spans="15:18" ht="12.75">
      <c r="O12" t="str">
        <f>Formulación!H16</f>
        <v>P disponible</v>
      </c>
      <c r="P12" s="1" t="e">
        <f t="shared" si="0"/>
        <v>#DIV/0!</v>
      </c>
      <c r="Q12" s="1">
        <f>Formulación!J16</f>
        <v>0.4999999999546426</v>
      </c>
      <c r="R12" s="1">
        <f>Formulación!I16</f>
        <v>0</v>
      </c>
    </row>
    <row r="13" spans="15:18" ht="12.75">
      <c r="O13" t="str">
        <f>Formulación!H17</f>
        <v>Ca:P=2</v>
      </c>
      <c r="P13" s="1" t="e">
        <f t="shared" si="0"/>
        <v>#DIV/0!</v>
      </c>
      <c r="Q13" s="1">
        <f>Formulación!J17</f>
        <v>-2.5044256815945354E-11</v>
      </c>
      <c r="R13" s="1">
        <f>Formulación!I17</f>
        <v>0</v>
      </c>
    </row>
    <row r="14" spans="15:18" ht="12.75">
      <c r="O14" t="str">
        <f>Formulación!H18</f>
        <v>Potasio</v>
      </c>
      <c r="P14" s="1">
        <f t="shared" si="0"/>
        <v>264.6230562310689</v>
      </c>
      <c r="Q14" s="1">
        <f>Formulación!J18</f>
        <v>0.7938691686932067</v>
      </c>
      <c r="R14" s="1">
        <f>Formulación!I18</f>
        <v>0.3</v>
      </c>
    </row>
    <row r="15" spans="15:18" ht="12.75">
      <c r="O15" t="str">
        <f>Formulación!H19</f>
        <v>Cloro</v>
      </c>
      <c r="P15" s="1">
        <f t="shared" si="0"/>
        <v>100.00000000531418</v>
      </c>
      <c r="Q15" s="1">
        <f>Formulación!J19</f>
        <v>0.15000000000797126</v>
      </c>
      <c r="R15" s="1">
        <f>Formulación!I19</f>
        <v>0.15</v>
      </c>
    </row>
    <row r="16" spans="15:18" ht="12.75">
      <c r="O16" t="str">
        <f>Formulación!H20</f>
        <v>Manganeso</v>
      </c>
      <c r="P16" s="1">
        <f t="shared" si="0"/>
        <v>99.99999999744009</v>
      </c>
      <c r="Q16" s="1">
        <f>Formulación!J20</f>
        <v>59.99999999846405</v>
      </c>
      <c r="R16" s="1">
        <f>Formulación!I20</f>
        <v>60</v>
      </c>
    </row>
    <row r="17" spans="15:18" ht="12.75">
      <c r="O17" t="str">
        <f>Formulación!H21</f>
        <v>Sodio</v>
      </c>
      <c r="P17" s="1">
        <f t="shared" si="0"/>
        <v>128.62948571459933</v>
      </c>
      <c r="Q17" s="1">
        <f>Formulación!J21</f>
        <v>0.192944228571899</v>
      </c>
      <c r="R17" s="1">
        <f>Formulación!I21</f>
        <v>0.15</v>
      </c>
    </row>
    <row r="18" spans="15:18" ht="12.75">
      <c r="O18" t="str">
        <f>Formulación!H22</f>
        <v>Zinc</v>
      </c>
      <c r="P18" s="1">
        <f t="shared" si="0"/>
        <v>132.1294628427396</v>
      </c>
      <c r="Q18" s="1">
        <f>Formulación!J22</f>
        <v>52.85178513709583</v>
      </c>
      <c r="R18" s="1">
        <f>Formulación!I22</f>
        <v>40</v>
      </c>
    </row>
    <row r="19" spans="15:18" ht="12.75">
      <c r="O19" t="str">
        <f>Formulación!H23</f>
        <v>Colina</v>
      </c>
      <c r="P19" s="1">
        <f t="shared" si="0"/>
        <v>142.21234014226712</v>
      </c>
      <c r="Q19" s="1">
        <f>Formulación!J23</f>
        <v>1.4221234014226714</v>
      </c>
      <c r="R19" s="1">
        <f>Formulación!I23</f>
        <v>1</v>
      </c>
    </row>
    <row r="20" spans="15:18" ht="12.75">
      <c r="O20" t="str">
        <f>Formulación!H24</f>
        <v>Acido Fólico</v>
      </c>
      <c r="P20" s="1">
        <f t="shared" si="0"/>
        <v>341.2343274768258</v>
      </c>
      <c r="Q20" s="1">
        <f>Formulación!J24</f>
        <v>1.876788801122542</v>
      </c>
      <c r="R20" s="1">
        <f>Formulación!I24</f>
        <v>0.55</v>
      </c>
    </row>
    <row r="21" spans="15:18" ht="12.75">
      <c r="O21" t="str">
        <f>Formulación!H25</f>
        <v>ARG</v>
      </c>
      <c r="P21" s="1">
        <f t="shared" si="0"/>
        <v>116.22209336919683</v>
      </c>
      <c r="Q21" s="1">
        <f>Formulación!J25</f>
        <v>1.278443027061165</v>
      </c>
      <c r="R21" s="1">
        <f>Formulación!I25</f>
        <v>1.1</v>
      </c>
    </row>
    <row r="22" spans="15:18" ht="12.75">
      <c r="O22" t="str">
        <f>Formulación!H26</f>
        <v>GLI</v>
      </c>
      <c r="P22" s="1" t="e">
        <f t="shared" si="0"/>
        <v>#DIV/0!</v>
      </c>
      <c r="Q22" s="1">
        <f>Formulación!J26</f>
        <v>0.8186978823399624</v>
      </c>
      <c r="R22" s="1">
        <f>Formulación!I26</f>
        <v>0</v>
      </c>
    </row>
    <row r="23" spans="15:18" ht="12.75">
      <c r="O23" t="str">
        <f>Formulación!H27</f>
        <v>SER</v>
      </c>
      <c r="P23" s="1" t="e">
        <f t="shared" si="0"/>
        <v>#DIV/0!</v>
      </c>
      <c r="Q23" s="1">
        <f>Formulación!J27</f>
        <v>0.9723693727794208</v>
      </c>
      <c r="R23" s="1">
        <f>Formulación!I27</f>
        <v>0</v>
      </c>
    </row>
    <row r="24" spans="15:18" ht="12.75">
      <c r="O24" t="str">
        <f>Formulación!H28</f>
        <v>GLI &amp;SER</v>
      </c>
      <c r="P24" s="1">
        <f t="shared" si="0"/>
        <v>183.41769196185845</v>
      </c>
      <c r="Q24" s="1">
        <f>Formulación!J28</f>
        <v>2.0909616883651863</v>
      </c>
      <c r="R24" s="1">
        <f>Formulación!I28</f>
        <v>1.14</v>
      </c>
    </row>
    <row r="25" spans="15:18" ht="12.75">
      <c r="O25" t="str">
        <f>Formulación!H29</f>
        <v>HIS</v>
      </c>
      <c r="P25" s="1">
        <f t="shared" si="0"/>
        <v>164.37092449414925</v>
      </c>
      <c r="Q25" s="1">
        <f>Formulación!J29</f>
        <v>0.5259869583812776</v>
      </c>
      <c r="R25" s="1">
        <f>Formulación!I29</f>
        <v>0.32</v>
      </c>
    </row>
    <row r="26" spans="15:18" ht="12.75">
      <c r="O26" t="str">
        <f>Formulación!H30</f>
        <v>Isoleucina</v>
      </c>
      <c r="P26" s="1">
        <f t="shared" si="0"/>
        <v>111.64022034567125</v>
      </c>
      <c r="Q26" s="1">
        <f>Formulación!J30</f>
        <v>0.8149736085234001</v>
      </c>
      <c r="R26" s="1">
        <f>Formulación!I30</f>
        <v>0.73</v>
      </c>
    </row>
    <row r="27" spans="15:18" ht="12.75">
      <c r="O27" t="str">
        <f>Formulación!H31</f>
        <v>LEU</v>
      </c>
      <c r="P27" s="1">
        <f t="shared" si="0"/>
        <v>159.5896590764615</v>
      </c>
      <c r="Q27" s="1">
        <f>Formulación!J31</f>
        <v>1.7395272839334301</v>
      </c>
      <c r="R27" s="1">
        <f>Formulación!I31</f>
        <v>1.09</v>
      </c>
    </row>
    <row r="28" spans="15:18" ht="12.75">
      <c r="O28" t="str">
        <f>Formulación!H32</f>
        <v>LIS</v>
      </c>
      <c r="P28" s="1">
        <f t="shared" si="0"/>
        <v>104.83472693420491</v>
      </c>
      <c r="Q28" s="1">
        <f>Formulación!J32</f>
        <v>1.048347269342049</v>
      </c>
      <c r="R28" s="1">
        <f>Formulación!I32</f>
        <v>1</v>
      </c>
    </row>
    <row r="29" spans="15:18" ht="12.75">
      <c r="O29" t="str">
        <f>Formulación!H33</f>
        <v>MET</v>
      </c>
      <c r="P29" s="1">
        <f t="shared" si="0"/>
        <v>103.38158668046238</v>
      </c>
      <c r="Q29" s="1">
        <f>Formulación!J33</f>
        <v>0.3928500293857571</v>
      </c>
      <c r="R29" s="1">
        <f>Formulación!I33</f>
        <v>0.38</v>
      </c>
    </row>
    <row r="30" spans="15:18" ht="12.75">
      <c r="O30" t="str">
        <f>Formulación!H34</f>
        <v>CIS</v>
      </c>
      <c r="P30" s="1" t="e">
        <f t="shared" si="0"/>
        <v>#DIV/0!</v>
      </c>
      <c r="Q30" s="1">
        <f>Formulación!J34</f>
        <v>0.3271499705839211</v>
      </c>
      <c r="R30" s="1">
        <f>Formulación!I34</f>
        <v>0</v>
      </c>
    </row>
    <row r="31" spans="15:18" ht="12.75">
      <c r="O31" t="str">
        <f>Formulación!H35</f>
        <v>AA Azufrados Totales</v>
      </c>
      <c r="P31" s="1">
        <f t="shared" si="0"/>
        <v>99.99999999578864</v>
      </c>
      <c r="Q31" s="1">
        <f>Formulación!J35</f>
        <v>0.7199999999696782</v>
      </c>
      <c r="R31" s="1">
        <f>Formulación!I35</f>
        <v>0.72</v>
      </c>
    </row>
    <row r="32" spans="15:18" ht="12.75">
      <c r="O32" t="str">
        <f>Formulación!H36</f>
        <v>FEN</v>
      </c>
      <c r="P32" s="1">
        <f t="shared" si="0"/>
        <v>144.08667279399202</v>
      </c>
      <c r="Q32" s="1">
        <f>Formulación!J36</f>
        <v>0.9365633731609481</v>
      </c>
      <c r="R32" s="1">
        <f>Formulación!I36</f>
        <v>0.65</v>
      </c>
    </row>
    <row r="33" spans="15:18" ht="12.75">
      <c r="O33" t="str">
        <f>Formulación!H37</f>
        <v>TIR</v>
      </c>
      <c r="P33" s="1" t="e">
        <f t="shared" si="0"/>
        <v>#DIV/0!</v>
      </c>
      <c r="Q33" s="1">
        <f>Formulación!J37</f>
        <v>0.7701707759075535</v>
      </c>
      <c r="R33" s="1">
        <f>Formulación!I37</f>
        <v>0</v>
      </c>
    </row>
    <row r="34" spans="15:18" ht="12.75">
      <c r="O34" t="str">
        <f>Formulación!H38</f>
        <v>AA Aromáticos Totales</v>
      </c>
      <c r="P34" s="1">
        <f t="shared" si="0"/>
        <v>139.89624172692635</v>
      </c>
      <c r="Q34" s="1">
        <f>Formulación!J38</f>
        <v>1.7067341490685015</v>
      </c>
      <c r="R34" s="1">
        <f>Formulación!I38</f>
        <v>1.22</v>
      </c>
    </row>
    <row r="35" spans="15:18" ht="12.75">
      <c r="O35" t="str">
        <f>Formulación!H39</f>
        <v>TRE</v>
      </c>
      <c r="P35" s="1">
        <f t="shared" si="0"/>
        <v>100.00000002864182</v>
      </c>
      <c r="Q35" s="1">
        <f>Formulación!J39</f>
        <v>0.7400000002119494</v>
      </c>
      <c r="R35" s="1">
        <f>Formulación!I39</f>
        <v>0.74</v>
      </c>
    </row>
    <row r="36" spans="15:18" ht="12.75">
      <c r="O36" t="str">
        <f>Formulación!H40</f>
        <v>TRI</v>
      </c>
      <c r="P36" s="1">
        <f t="shared" si="0"/>
        <v>143.88733712085678</v>
      </c>
      <c r="Q36" s="1">
        <f>Formulación!J40</f>
        <v>0.2589972068175422</v>
      </c>
      <c r="R36" s="1">
        <f>Formulación!I40</f>
        <v>0.18</v>
      </c>
    </row>
    <row r="37" spans="15:18" ht="12.75">
      <c r="O37" t="str">
        <f>Formulación!H41</f>
        <v>VAL</v>
      </c>
      <c r="P37" s="1">
        <f t="shared" si="0"/>
        <v>130.41921189190492</v>
      </c>
      <c r="Q37" s="1">
        <f>Formulación!J41</f>
        <v>0.9129344832433345</v>
      </c>
      <c r="R37" s="1">
        <f>Formulación!I41</f>
        <v>0.7</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4"/>
  <dimension ref="A1:L43"/>
  <sheetViews>
    <sheetView zoomScale="75" zoomScaleNormal="75" workbookViewId="0" topLeftCell="E8">
      <selection activeCell="T40" sqref="T40"/>
    </sheetView>
  </sheetViews>
  <sheetFormatPr defaultColWidth="9.140625" defaultRowHeight="12.75"/>
  <cols>
    <col min="1" max="1" width="18.7109375" style="0" customWidth="1"/>
    <col min="2" max="2" width="9.7109375" style="8" customWidth="1"/>
    <col min="3" max="3" width="6.7109375" style="8" customWidth="1"/>
    <col min="4" max="4" width="10.00390625" style="129" customWidth="1"/>
    <col min="5" max="5" width="6.7109375" style="8" customWidth="1"/>
    <col min="6" max="6" width="1.7109375" style="0" customWidth="1"/>
    <col min="7" max="7" width="18.140625" style="0" customWidth="1"/>
    <col min="8" max="8" width="10.00390625" style="0" customWidth="1"/>
    <col min="9" max="9" width="6.7109375" style="8" customWidth="1"/>
    <col min="10" max="10" width="8.00390625" style="138" customWidth="1"/>
    <col min="11" max="11" width="6.7109375" style="135" customWidth="1"/>
    <col min="12" max="12" width="5.57421875" style="1" customWidth="1"/>
  </cols>
  <sheetData>
    <row r="1" spans="1:12" s="112" customFormat="1" ht="26.25">
      <c r="A1" s="115"/>
      <c r="B1" s="143" t="s">
        <v>25</v>
      </c>
      <c r="C1" s="116"/>
      <c r="D1" s="130"/>
      <c r="E1" s="116"/>
      <c r="F1" s="115"/>
      <c r="G1" s="151">
        <f ca="1">NOW()</f>
        <v>37382.51968159722</v>
      </c>
      <c r="H1" s="117"/>
      <c r="I1" s="118"/>
      <c r="J1" s="136"/>
      <c r="K1" s="133"/>
      <c r="L1" s="119"/>
    </row>
    <row r="2" spans="1:12" ht="12.75">
      <c r="A2" s="120"/>
      <c r="B2" s="121"/>
      <c r="C2" s="121"/>
      <c r="D2" s="127"/>
      <c r="E2" s="121"/>
      <c r="F2" s="120"/>
      <c r="G2" s="120"/>
      <c r="H2" s="120"/>
      <c r="I2" s="121"/>
      <c r="J2" s="132"/>
      <c r="K2" s="134"/>
      <c r="L2" s="122"/>
    </row>
    <row r="3" spans="1:12" ht="12.75">
      <c r="A3" s="120"/>
      <c r="B3" s="121"/>
      <c r="C3" s="121"/>
      <c r="D3" s="127"/>
      <c r="E3" s="121"/>
      <c r="F3" s="120"/>
      <c r="G3" s="120"/>
      <c r="H3" s="120"/>
      <c r="I3" s="121"/>
      <c r="J3" s="132"/>
      <c r="K3" s="134"/>
      <c r="L3" s="122"/>
    </row>
    <row r="4" spans="1:12" ht="13.5" thickBot="1">
      <c r="A4" s="120"/>
      <c r="B4" s="123" t="s">
        <v>161</v>
      </c>
      <c r="C4" s="124" t="str">
        <f>Formulación!D4</f>
        <v>Ejemplo</v>
      </c>
      <c r="D4" s="131"/>
      <c r="E4" s="124"/>
      <c r="F4" s="125"/>
      <c r="I4" s="121"/>
      <c r="J4" s="132"/>
      <c r="K4" s="134"/>
      <c r="L4" s="122"/>
    </row>
    <row r="5" spans="1:12" ht="12.75">
      <c r="A5" s="120"/>
      <c r="B5" s="123"/>
      <c r="C5" s="141"/>
      <c r="D5" s="142"/>
      <c r="E5" s="141"/>
      <c r="F5" s="125"/>
      <c r="G5" s="120"/>
      <c r="H5" s="120"/>
      <c r="I5" s="121"/>
      <c r="J5" s="132"/>
      <c r="K5" s="134"/>
      <c r="L5" s="122"/>
    </row>
    <row r="6" spans="1:12" ht="12.75">
      <c r="A6" s="120"/>
      <c r="B6" s="123"/>
      <c r="C6" s="197" t="s">
        <v>162</v>
      </c>
      <c r="D6" s="198">
        <f>Formulación!J1</f>
        <v>7.375780191618044</v>
      </c>
      <c r="E6" s="141"/>
      <c r="F6" s="125"/>
      <c r="G6" s="120"/>
      <c r="H6" s="120"/>
      <c r="I6" s="121"/>
      <c r="J6" s="132"/>
      <c r="K6" s="134"/>
      <c r="L6" s="122"/>
    </row>
    <row r="7" spans="1:12" ht="12.75">
      <c r="A7" s="120"/>
      <c r="B7" s="121"/>
      <c r="C7" s="121"/>
      <c r="D7" s="127"/>
      <c r="E7" s="121"/>
      <c r="F7" s="120"/>
      <c r="G7" s="120"/>
      <c r="H7" s="120"/>
      <c r="I7" s="121"/>
      <c r="J7" s="132"/>
      <c r="K7" s="134"/>
      <c r="L7" s="122"/>
    </row>
    <row r="8" spans="1:11" ht="12.75">
      <c r="A8" s="140" t="str">
        <f>Formulación!B6</f>
        <v>Ingrediente</v>
      </c>
      <c r="B8" s="137" t="str">
        <f>Formulación!C6</f>
        <v>Costo</v>
      </c>
      <c r="C8" s="137" t="str">
        <f>Formulación!D6</f>
        <v>Min.</v>
      </c>
      <c r="D8" s="128" t="str">
        <f>Formulación!E6</f>
        <v>Cantidad</v>
      </c>
      <c r="E8" s="137" t="str">
        <f>Formulación!F6</f>
        <v>Max.</v>
      </c>
      <c r="F8" s="139"/>
      <c r="G8" s="140" t="str">
        <f>Formulación!H6</f>
        <v>Nutriente</v>
      </c>
      <c r="H8" s="140" t="str">
        <f>Formulación!L6</f>
        <v>Unidades</v>
      </c>
      <c r="I8" s="137" t="s">
        <v>18</v>
      </c>
      <c r="J8" s="128" t="s">
        <v>21</v>
      </c>
      <c r="K8" s="128" t="s">
        <v>19</v>
      </c>
    </row>
    <row r="9" spans="1:11" ht="12.75">
      <c r="A9" s="120"/>
      <c r="B9" s="144" t="str">
        <f>Formulación!C7</f>
        <v>$/cwt</v>
      </c>
      <c r="C9" s="144" t="str">
        <f>Formulación!D7</f>
        <v>%</v>
      </c>
      <c r="D9" s="145" t="str">
        <f>Formulación!E7</f>
        <v>%</v>
      </c>
      <c r="E9" s="144" t="str">
        <f>Formulación!F7</f>
        <v>%</v>
      </c>
      <c r="F9" s="120"/>
      <c r="G9" s="120"/>
      <c r="H9" s="146"/>
      <c r="I9" s="147"/>
      <c r="J9" s="148"/>
      <c r="K9" s="149"/>
    </row>
    <row r="10" spans="1:11" ht="12.75">
      <c r="A10" s="120" t="str">
        <f>Formulación!B8</f>
        <v>Maíz, Grano</v>
      </c>
      <c r="B10" s="121">
        <f>Formulación!C8</f>
        <v>5.35</v>
      </c>
      <c r="C10" s="121">
        <f>Formulación!D8</f>
        <v>0</v>
      </c>
      <c r="D10" s="132">
        <f>Formulación!E8</f>
        <v>61.79221035941235</v>
      </c>
      <c r="E10" s="121">
        <f>Formulación!F8</f>
        <v>100</v>
      </c>
      <c r="F10" s="120"/>
      <c r="G10" s="120" t="str">
        <f>Formulación!H8</f>
        <v>Materia Seca</v>
      </c>
      <c r="H10" s="122" t="str">
        <f>Formulación!L8</f>
        <v>%</v>
      </c>
      <c r="I10" s="121">
        <f>Formulación!I8</f>
        <v>0</v>
      </c>
      <c r="J10" s="132">
        <f>Formulación!J8</f>
        <v>87.16465164669509</v>
      </c>
      <c r="K10" s="134">
        <f>Formulación!K8</f>
        <v>100</v>
      </c>
    </row>
    <row r="11" spans="1:11" ht="12.75">
      <c r="A11" s="120" t="str">
        <f>Formulación!B9</f>
        <v>Trigo, Red W.</v>
      </c>
      <c r="B11" s="121">
        <f>Formulación!C9</f>
        <v>5.38</v>
      </c>
      <c r="C11" s="121">
        <f>Formulación!D9</f>
        <v>0</v>
      </c>
      <c r="D11" s="132">
        <f>Formulación!E9</f>
        <v>0</v>
      </c>
      <c r="E11" s="121">
        <f>Formulación!F9</f>
        <v>100</v>
      </c>
      <c r="F11" s="120"/>
      <c r="G11" s="120" t="str">
        <f>Formulación!H9</f>
        <v>Energía Metabolizable</v>
      </c>
      <c r="H11" s="122" t="str">
        <f>Formulación!L9</f>
        <v>Kcal/g</v>
      </c>
      <c r="I11" s="121">
        <f>Formulación!I9</f>
        <v>3.2</v>
      </c>
      <c r="J11" s="132">
        <f>Formulación!J9</f>
        <v>3.199999999386327</v>
      </c>
      <c r="K11" s="134">
        <f>Formulación!K9</f>
        <v>100</v>
      </c>
    </row>
    <row r="12" spans="1:11" ht="12.75">
      <c r="A12" s="120" t="str">
        <f>Formulación!B10</f>
        <v>Cebada</v>
      </c>
      <c r="B12" s="121">
        <f>Formulación!C10</f>
        <v>6.1</v>
      </c>
      <c r="C12" s="121">
        <f>Formulación!D10</f>
        <v>0</v>
      </c>
      <c r="D12" s="132">
        <f>Formulación!E10</f>
        <v>-6.0850087478823156E-15</v>
      </c>
      <c r="E12" s="121">
        <f>Formulación!F10</f>
        <v>100</v>
      </c>
      <c r="F12" s="120"/>
      <c r="G12" s="120" t="str">
        <f>Formulación!H10</f>
        <v>Proteína</v>
      </c>
      <c r="H12" s="122" t="str">
        <f>Formulación!L10</f>
        <v>%</v>
      </c>
      <c r="I12" s="121">
        <f>Formulación!I10</f>
        <v>20</v>
      </c>
      <c r="J12" s="132">
        <f>Formulación!J10</f>
        <v>20.02995741968546</v>
      </c>
      <c r="K12" s="134">
        <f>Formulación!K10</f>
        <v>100</v>
      </c>
    </row>
    <row r="13" spans="1:11" ht="12.75">
      <c r="A13" s="120" t="str">
        <f>Formulación!B11</f>
        <v>Trigo, Afrecho Fino</v>
      </c>
      <c r="B13" s="121">
        <f>Formulación!C11</f>
        <v>4.35</v>
      </c>
      <c r="C13" s="121">
        <f>Formulación!D11</f>
        <v>0</v>
      </c>
      <c r="D13" s="132">
        <f>Formulación!E11</f>
        <v>3.4771532671421095E-15</v>
      </c>
      <c r="E13" s="121">
        <f>Formulación!F11</f>
        <v>100</v>
      </c>
      <c r="F13" s="120"/>
      <c r="G13" s="120" t="str">
        <f>Formulación!H11</f>
        <v>Extrato Etereo</v>
      </c>
      <c r="H13" s="122" t="str">
        <f>Formulación!L11</f>
        <v>%</v>
      </c>
      <c r="I13" s="121">
        <f>Formulación!I11</f>
        <v>0</v>
      </c>
      <c r="J13" s="132">
        <f>Formulación!J11</f>
        <v>7.468111800947657</v>
      </c>
      <c r="K13" s="134">
        <f>Formulación!K11</f>
        <v>100</v>
      </c>
    </row>
    <row r="14" spans="1:11" ht="12.75">
      <c r="A14" s="120" t="str">
        <f>Formulación!B12</f>
        <v>Harina de soja - 48%</v>
      </c>
      <c r="B14" s="121">
        <f>Formulación!C12</f>
        <v>7</v>
      </c>
      <c r="C14" s="121">
        <f>Formulación!D12</f>
        <v>0</v>
      </c>
      <c r="D14" s="132">
        <f>Formulación!E12</f>
        <v>29.989443324580314</v>
      </c>
      <c r="E14" s="121">
        <f>Formulación!F12</f>
        <v>100</v>
      </c>
      <c r="F14" s="120"/>
      <c r="G14" s="120" t="str">
        <f>Formulación!H12</f>
        <v>Ácido Linoleico</v>
      </c>
      <c r="H14" s="122" t="str">
        <f>Formulación!L12</f>
        <v>%</v>
      </c>
      <c r="I14" s="121">
        <f>Formulación!I12</f>
        <v>1</v>
      </c>
      <c r="J14" s="132">
        <f>Formulación!J12</f>
        <v>2.41930850914401</v>
      </c>
      <c r="K14" s="134">
        <f>Formulación!K12</f>
        <v>100</v>
      </c>
    </row>
    <row r="15" spans="1:11" ht="12.75">
      <c r="A15" s="120" t="str">
        <f>Formulación!B13</f>
        <v>Torta de Algodón - Slvnt 44%</v>
      </c>
      <c r="B15" s="121">
        <f>Formulación!C13</f>
        <v>6.44</v>
      </c>
      <c r="C15" s="121">
        <f>Formulación!D13</f>
        <v>0</v>
      </c>
      <c r="D15" s="132">
        <f>Formulación!E13</f>
        <v>2.726391496759787E-16</v>
      </c>
      <c r="E15" s="121">
        <f>Formulación!F13</f>
        <v>100</v>
      </c>
      <c r="F15" s="120"/>
      <c r="G15" s="120" t="str">
        <f>Formulación!H13</f>
        <v>Fibra Cruda</v>
      </c>
      <c r="H15" s="122" t="str">
        <f>Formulación!L13</f>
        <v>%</v>
      </c>
      <c r="I15" s="121">
        <f>Formulación!I13</f>
        <v>0</v>
      </c>
      <c r="J15" s="132">
        <f>Formulación!J13</f>
        <v>2.529016917565707</v>
      </c>
      <c r="K15" s="134">
        <f>Formulación!K13</f>
        <v>100</v>
      </c>
    </row>
    <row r="16" spans="1:11" ht="12.75">
      <c r="A16" s="120" t="str">
        <f>Formulación!B14</f>
        <v>Grasa de Pollo</v>
      </c>
      <c r="B16" s="121">
        <f>Formulación!C14</f>
        <v>14.66</v>
      </c>
      <c r="C16" s="121">
        <f>Formulación!D14</f>
        <v>0.01</v>
      </c>
      <c r="D16" s="132">
        <f>Formulación!E14</f>
        <v>4.820113374044174</v>
      </c>
      <c r="E16" s="121">
        <f>Formulación!F14</f>
        <v>100</v>
      </c>
      <c r="F16" s="120"/>
      <c r="G16" s="120" t="str">
        <f>Formulación!H14</f>
        <v>Calcio</v>
      </c>
      <c r="H16" s="122" t="str">
        <f>Formulación!L14</f>
        <v>%</v>
      </c>
      <c r="I16" s="121">
        <f>Formulación!I14</f>
        <v>1</v>
      </c>
      <c r="J16" s="132">
        <f>Formulación!J14</f>
        <v>0.9999999999593738</v>
      </c>
      <c r="K16" s="134">
        <f>Formulación!K14</f>
        <v>100</v>
      </c>
    </row>
    <row r="17" spans="1:11" ht="12.75">
      <c r="A17" s="120" t="str">
        <f>Formulación!B15</f>
        <v>Harida de Pescado, Menhaden</v>
      </c>
      <c r="B17" s="121">
        <f>Formulación!C15</f>
        <v>12.5</v>
      </c>
      <c r="C17" s="121">
        <f>Formulación!D15</f>
        <v>0</v>
      </c>
      <c r="D17" s="132">
        <f>Formulación!E15</f>
        <v>-1.4713303531989363E-14</v>
      </c>
      <c r="E17" s="121">
        <f>Formulación!F15</f>
        <v>100</v>
      </c>
      <c r="F17" s="120"/>
      <c r="G17" s="120" t="str">
        <f>Formulación!H15</f>
        <v>P Total</v>
      </c>
      <c r="H17" s="122" t="str">
        <f>Formulación!L15</f>
        <v>%</v>
      </c>
      <c r="I17" s="121">
        <f>Formulación!I15</f>
        <v>0</v>
      </c>
      <c r="J17" s="132">
        <f>Formulación!J15</f>
        <v>0.72518586323499</v>
      </c>
      <c r="K17" s="134">
        <f>Formulación!K15</f>
        <v>100</v>
      </c>
    </row>
    <row r="18" spans="1:11" ht="12.75">
      <c r="A18" s="120" t="str">
        <f>Formulación!B16</f>
        <v>Subproducto de Gelatina</v>
      </c>
      <c r="B18" s="121">
        <f>Formulación!C16</f>
        <v>17</v>
      </c>
      <c r="C18" s="121">
        <f>Formulación!D16</f>
        <v>0</v>
      </c>
      <c r="D18" s="132">
        <f>Formulación!E16</f>
        <v>2.470502331495202E-16</v>
      </c>
      <c r="E18" s="121">
        <f>Formulación!F16</f>
        <v>100</v>
      </c>
      <c r="F18" s="120"/>
      <c r="G18" s="120" t="str">
        <f>Formulación!H16</f>
        <v>P disponible</v>
      </c>
      <c r="H18" s="122" t="str">
        <f>Formulación!L16</f>
        <v>%</v>
      </c>
      <c r="I18" s="121">
        <f>Formulación!I16</f>
        <v>0</v>
      </c>
      <c r="J18" s="132">
        <f>Formulación!J16</f>
        <v>0.4999999999546426</v>
      </c>
      <c r="K18" s="134">
        <f>Formulación!K16</f>
        <v>100</v>
      </c>
    </row>
    <row r="19" spans="1:11" ht="12.75">
      <c r="A19" s="120" t="str">
        <f>Formulación!B17</f>
        <v>Harina de Carne</v>
      </c>
      <c r="B19" s="121">
        <f>Formulación!C17</f>
        <v>9.36</v>
      </c>
      <c r="C19" s="121">
        <f>Formulación!D17</f>
        <v>0</v>
      </c>
      <c r="D19" s="132">
        <f>Formulación!E17</f>
        <v>1.6653345369377348E-15</v>
      </c>
      <c r="E19" s="121">
        <f>Formulación!F17</f>
        <v>100</v>
      </c>
      <c r="F19" s="120"/>
      <c r="G19" s="120" t="str">
        <f>Formulación!H17</f>
        <v>Ca:P=2</v>
      </c>
      <c r="H19" s="122" t="str">
        <f>Formulación!L17</f>
        <v>-</v>
      </c>
      <c r="I19" s="121">
        <f>Formulación!I17</f>
        <v>0</v>
      </c>
      <c r="J19" s="132">
        <f>Formulación!J17</f>
        <v>-2.5044256815945354E-11</v>
      </c>
      <c r="K19" s="134">
        <f>Formulación!K17</f>
        <v>0</v>
      </c>
    </row>
    <row r="20" spans="1:11" ht="12.75">
      <c r="A20" s="120" t="str">
        <f>Formulación!B18</f>
        <v>Harina de Alfalfa - 20</v>
      </c>
      <c r="B20" s="121">
        <f>Formulación!C18</f>
        <v>4.87</v>
      </c>
      <c r="C20" s="121">
        <f>Formulación!D18</f>
        <v>0</v>
      </c>
      <c r="D20" s="132">
        <f>Formulación!E18</f>
        <v>4.834272608412636E-15</v>
      </c>
      <c r="E20" s="121">
        <f>Formulación!F18</f>
        <v>100</v>
      </c>
      <c r="F20" s="120"/>
      <c r="G20" s="120" t="str">
        <f>Formulación!H18</f>
        <v>Potasio</v>
      </c>
      <c r="H20" s="122" t="str">
        <f>Formulación!L18</f>
        <v>%</v>
      </c>
      <c r="I20" s="121">
        <f>Formulación!I18</f>
        <v>0.3</v>
      </c>
      <c r="J20" s="132">
        <f>Formulación!J18</f>
        <v>0.7938691686932067</v>
      </c>
      <c r="K20" s="134">
        <f>Formulación!K18</f>
        <v>100</v>
      </c>
    </row>
    <row r="21" spans="1:11" ht="12.75">
      <c r="A21" s="120" t="str">
        <f>Formulación!B19</f>
        <v>Subproducto de Panaderia</v>
      </c>
      <c r="B21" s="121">
        <f>Formulación!C19</f>
        <v>8</v>
      </c>
      <c r="C21" s="121">
        <f>Formulación!D19</f>
        <v>0</v>
      </c>
      <c r="D21" s="132">
        <f>Formulación!E19</f>
        <v>1.9814454951393183E-15</v>
      </c>
      <c r="E21" s="121">
        <f>Formulación!F19</f>
        <v>100</v>
      </c>
      <c r="F21" s="120"/>
      <c r="G21" s="120" t="str">
        <f>Formulación!H19</f>
        <v>Cloro</v>
      </c>
      <c r="H21" s="122" t="str">
        <f>Formulación!L19</f>
        <v>%</v>
      </c>
      <c r="I21" s="121">
        <f>Formulación!I19</f>
        <v>0.15</v>
      </c>
      <c r="J21" s="132">
        <f>Formulación!J19</f>
        <v>0.15000000000797126</v>
      </c>
      <c r="K21" s="134">
        <f>Formulación!K19</f>
        <v>100</v>
      </c>
    </row>
    <row r="22" spans="1:11" ht="12.75">
      <c r="A22" s="120" t="str">
        <f>Formulación!B20</f>
        <v>Harina de Subproducto de Pollo</v>
      </c>
      <c r="B22" s="121">
        <f>Formulación!C20</f>
        <v>10</v>
      </c>
      <c r="C22" s="121">
        <f>Formulación!D20</f>
        <v>0</v>
      </c>
      <c r="D22" s="132">
        <f>Formulación!E20</f>
        <v>9.880493378393413E-14</v>
      </c>
      <c r="E22" s="121">
        <f>Formulación!F20</f>
        <v>100</v>
      </c>
      <c r="F22" s="120"/>
      <c r="G22" s="120" t="str">
        <f>Formulación!H20</f>
        <v>Manganeso</v>
      </c>
      <c r="H22" s="122" t="str">
        <f>Formulación!L20</f>
        <v>mg/kg</v>
      </c>
      <c r="I22" s="121">
        <f>Formulación!I20</f>
        <v>60</v>
      </c>
      <c r="J22" s="132">
        <f>Formulación!J20</f>
        <v>59.99999999846405</v>
      </c>
      <c r="K22" s="134">
        <f>Formulación!K20</f>
        <v>100</v>
      </c>
    </row>
    <row r="23" spans="1:11" ht="12.75">
      <c r="A23" s="120" t="str">
        <f>Formulación!B21</f>
        <v>Calcita</v>
      </c>
      <c r="B23" s="121">
        <f>Formulación!C21</f>
        <v>1.525</v>
      </c>
      <c r="C23" s="121">
        <f>Formulación!D21</f>
        <v>0</v>
      </c>
      <c r="D23" s="132">
        <f>Formulación!E21</f>
        <v>0.6711539828011698</v>
      </c>
      <c r="E23" s="121">
        <f>Formulación!F21</f>
        <v>100</v>
      </c>
      <c r="F23" s="120"/>
      <c r="G23" s="120" t="str">
        <f>Formulación!H21</f>
        <v>Sodio</v>
      </c>
      <c r="H23" s="122" t="str">
        <f>Formulación!L21</f>
        <v>%</v>
      </c>
      <c r="I23" s="121">
        <f>Formulación!I21</f>
        <v>0.15</v>
      </c>
      <c r="J23" s="132">
        <f>Formulación!J21</f>
        <v>0.192944228571899</v>
      </c>
      <c r="K23" s="134">
        <f>Formulación!K21</f>
        <v>100</v>
      </c>
    </row>
    <row r="24" spans="1:11" ht="12.75">
      <c r="A24" s="120" t="str">
        <f>Formulación!B22</f>
        <v>Fosfato Defluorinizado</v>
      </c>
      <c r="B24" s="121">
        <f>Formulación!C22</f>
        <v>12.75</v>
      </c>
      <c r="C24" s="121">
        <f>Formulación!D22</f>
        <v>0</v>
      </c>
      <c r="D24" s="132">
        <f>Formulación!E22</f>
        <v>2.0346284756457567</v>
      </c>
      <c r="E24" s="121">
        <f>Formulación!F22</f>
        <v>100</v>
      </c>
      <c r="F24" s="120"/>
      <c r="G24" s="120" t="str">
        <f>Formulación!H22</f>
        <v>Zinc</v>
      </c>
      <c r="H24" s="122" t="str">
        <f>Formulación!L22</f>
        <v>mg/kg</v>
      </c>
      <c r="I24" s="121">
        <f>Formulación!I22</f>
        <v>40</v>
      </c>
      <c r="J24" s="132">
        <f>Formulación!J22</f>
        <v>52.85178513709583</v>
      </c>
      <c r="K24" s="134">
        <f>Formulación!K22</f>
        <v>100</v>
      </c>
    </row>
    <row r="25" spans="1:11" ht="12.75">
      <c r="A25" s="120" t="str">
        <f>Formulación!B23</f>
        <v>Roca Fosforica</v>
      </c>
      <c r="B25" s="121">
        <f>Formulación!C23</f>
        <v>13.75</v>
      </c>
      <c r="C25" s="121">
        <f>Formulación!D23</f>
        <v>0</v>
      </c>
      <c r="D25" s="132">
        <f>Formulación!E23</f>
        <v>3.506554119457405E-17</v>
      </c>
      <c r="E25" s="121">
        <f>Formulación!F23</f>
        <v>100</v>
      </c>
      <c r="F25" s="120"/>
      <c r="G25" s="120" t="str">
        <f>Formulación!H23</f>
        <v>Colina</v>
      </c>
      <c r="H25" s="122" t="str">
        <f>Formulación!L23</f>
        <v>mg/g</v>
      </c>
      <c r="I25" s="121">
        <f>Formulación!I23</f>
        <v>1</v>
      </c>
      <c r="J25" s="132">
        <f>Formulación!J23</f>
        <v>1.4221234014226714</v>
      </c>
      <c r="K25" s="134">
        <f>Formulación!K23</f>
        <v>100</v>
      </c>
    </row>
    <row r="26" spans="1:11" ht="12.75">
      <c r="A26" s="120" t="str">
        <f>Formulación!B24</f>
        <v>Sal común</v>
      </c>
      <c r="B26" s="121">
        <f>Formulación!C24</f>
        <v>2.775</v>
      </c>
      <c r="C26" s="121">
        <f>Formulación!D24</f>
        <v>0</v>
      </c>
      <c r="D26" s="132">
        <f>Formulación!E24</f>
        <v>0.1834784133451266</v>
      </c>
      <c r="E26" s="121">
        <f>Formulación!F24</f>
        <v>100</v>
      </c>
      <c r="F26" s="120"/>
      <c r="G26" s="120" t="str">
        <f>Formulación!H24</f>
        <v>Acido Fólico</v>
      </c>
      <c r="H26" s="122" t="str">
        <f>Formulación!L24</f>
        <v>mg/kg</v>
      </c>
      <c r="I26" s="121">
        <f>Formulación!I24</f>
        <v>0.55</v>
      </c>
      <c r="J26" s="132">
        <f>Formulación!J24</f>
        <v>1.876788801122542</v>
      </c>
      <c r="K26" s="134">
        <f>Formulación!K24</f>
        <v>100</v>
      </c>
    </row>
    <row r="27" spans="1:11" ht="12.75">
      <c r="A27" s="120" t="str">
        <f>Formulación!B25</f>
        <v>Premezcla Vitaminico</v>
      </c>
      <c r="B27" s="121">
        <f>Formulación!C25</f>
        <v>168</v>
      </c>
      <c r="C27" s="121">
        <f>Formulación!D25</f>
        <v>0.25</v>
      </c>
      <c r="D27" s="132">
        <f>Formulación!E25</f>
        <v>0.25</v>
      </c>
      <c r="E27" s="121">
        <f>Formulación!F25</f>
        <v>0.25</v>
      </c>
      <c r="F27" s="120"/>
      <c r="G27" s="120" t="str">
        <f>Formulación!H25</f>
        <v>ARG</v>
      </c>
      <c r="H27" s="122" t="str">
        <f>Formulación!L25</f>
        <v>%</v>
      </c>
      <c r="I27" s="121">
        <f>Formulación!I25</f>
        <v>1.1</v>
      </c>
      <c r="J27" s="132">
        <f>Formulación!J25</f>
        <v>1.278443027061165</v>
      </c>
      <c r="K27" s="134">
        <f>Formulación!K25</f>
        <v>100</v>
      </c>
    </row>
    <row r="28" spans="1:11" ht="12.75">
      <c r="A28" s="120" t="str">
        <f>Formulación!B26</f>
        <v>Premezcla Mineral</v>
      </c>
      <c r="B28" s="121">
        <f>Formulación!C26</f>
        <v>26</v>
      </c>
      <c r="C28" s="121">
        <f>Formulación!D26</f>
        <v>0</v>
      </c>
      <c r="D28" s="132">
        <f>Formulación!E26</f>
        <v>0.02663044793308825</v>
      </c>
      <c r="E28" s="121">
        <f>Formulación!F26</f>
        <v>100</v>
      </c>
      <c r="F28" s="120"/>
      <c r="G28" s="120" t="str">
        <f>Formulación!H26</f>
        <v>GLI</v>
      </c>
      <c r="H28" s="122" t="str">
        <f>Formulación!L26</f>
        <v>%</v>
      </c>
      <c r="I28" s="121">
        <f>Formulación!I26</f>
        <v>0</v>
      </c>
      <c r="J28" s="132">
        <f>Formulación!J26</f>
        <v>0.8186978823399624</v>
      </c>
      <c r="K28" s="134">
        <f>Formulación!K26</f>
        <v>100</v>
      </c>
    </row>
    <row r="29" spans="1:11" ht="12.75">
      <c r="A29" s="120" t="str">
        <f>Formulación!B27</f>
        <v>DL-Metionina</v>
      </c>
      <c r="B29" s="121">
        <f>Formulación!C27</f>
        <v>100</v>
      </c>
      <c r="C29" s="121">
        <f>Formulación!D27</f>
        <v>0</v>
      </c>
      <c r="D29" s="132">
        <f>Formulación!E27</f>
        <v>0.08234161271849598</v>
      </c>
      <c r="E29" s="121">
        <f>Formulación!F27</f>
        <v>100</v>
      </c>
      <c r="F29" s="120"/>
      <c r="G29" s="120" t="str">
        <f>Formulación!H27</f>
        <v>SER</v>
      </c>
      <c r="H29" s="122" t="str">
        <f>Formulación!L27</f>
        <v>%</v>
      </c>
      <c r="I29" s="121">
        <f>Formulación!I27</f>
        <v>0</v>
      </c>
      <c r="J29" s="132">
        <f>Formulación!J27</f>
        <v>0.9723693727794208</v>
      </c>
      <c r="K29" s="134">
        <f>Formulación!K27</f>
        <v>100</v>
      </c>
    </row>
    <row r="30" spans="1:11" ht="12.75">
      <c r="A30" s="120" t="str">
        <f>Formulación!B28</f>
        <v>L-Lisina HCl</v>
      </c>
      <c r="B30" s="121">
        <f>Formulación!C28</f>
        <v>110</v>
      </c>
      <c r="C30" s="121">
        <f>Formulación!D28</f>
        <v>0</v>
      </c>
      <c r="D30" s="132">
        <f>Formulación!E28</f>
        <v>-3.245454458792445E-15</v>
      </c>
      <c r="E30" s="121">
        <f>Formulación!F28</f>
        <v>100</v>
      </c>
      <c r="F30" s="120"/>
      <c r="G30" s="120" t="str">
        <f>Formulación!H28</f>
        <v>GLI &amp;SER</v>
      </c>
      <c r="H30" s="122" t="str">
        <f>Formulación!L28</f>
        <v>%</v>
      </c>
      <c r="I30" s="121">
        <f>Formulación!I28</f>
        <v>1.14</v>
      </c>
      <c r="J30" s="132">
        <f>Formulación!J28</f>
        <v>2.0909616883651863</v>
      </c>
      <c r="K30" s="134">
        <f>Formulación!K28</f>
        <v>100</v>
      </c>
    </row>
    <row r="31" spans="1:11" ht="12.75">
      <c r="A31" s="120" t="str">
        <f>Formulación!B29</f>
        <v>Colina Cl -70%</v>
      </c>
      <c r="B31" s="121">
        <f>Formulación!C29</f>
        <v>90</v>
      </c>
      <c r="C31" s="121">
        <f>Formulación!D29</f>
        <v>0</v>
      </c>
      <c r="D31" s="132">
        <f>Formulación!E29</f>
        <v>3.463659037849666E-15</v>
      </c>
      <c r="E31" s="121">
        <f>Formulación!F29</f>
        <v>100</v>
      </c>
      <c r="F31" s="120"/>
      <c r="G31" s="120" t="str">
        <f>Formulación!H29</f>
        <v>HIS</v>
      </c>
      <c r="H31" s="122" t="str">
        <f>Formulación!L29</f>
        <v>%</v>
      </c>
      <c r="I31" s="121">
        <f>Formulación!I29</f>
        <v>0.32</v>
      </c>
      <c r="J31" s="132">
        <f>Formulación!J29</f>
        <v>0.5259869583812776</v>
      </c>
      <c r="K31" s="134">
        <f>Formulación!K29</f>
        <v>100</v>
      </c>
    </row>
    <row r="32" spans="1:11" ht="12.75">
      <c r="A32" s="120" t="str">
        <f>Formulación!B30</f>
        <v>CuSO4</v>
      </c>
      <c r="B32" s="121">
        <f>Formulación!C30</f>
        <v>320</v>
      </c>
      <c r="C32" s="121">
        <f>Formulación!D30</f>
        <v>0.05</v>
      </c>
      <c r="D32" s="132">
        <f>Formulación!E30</f>
        <v>0.05</v>
      </c>
      <c r="E32" s="121">
        <f>Formulación!F30</f>
        <v>0.05</v>
      </c>
      <c r="F32" s="120"/>
      <c r="G32" s="120" t="str">
        <f>Formulación!H30</f>
        <v>Isoleucina</v>
      </c>
      <c r="H32" s="122" t="str">
        <f>Formulación!L30</f>
        <v>%</v>
      </c>
      <c r="I32" s="121">
        <f>Formulación!I30</f>
        <v>0.73</v>
      </c>
      <c r="J32" s="132">
        <f>Formulación!J30</f>
        <v>0.8149736085234001</v>
      </c>
      <c r="K32" s="134">
        <f>Formulación!K30</f>
        <v>100</v>
      </c>
    </row>
    <row r="33" spans="1:11" ht="12.75">
      <c r="A33" s="120" t="str">
        <f>Formulación!B31</f>
        <v>Coccidiostato</v>
      </c>
      <c r="B33" s="121">
        <f>Formulación!C31</f>
        <v>320</v>
      </c>
      <c r="C33" s="121">
        <f>Formulación!D31</f>
        <v>0.05</v>
      </c>
      <c r="D33" s="132">
        <f>Formulación!E31</f>
        <v>0.05</v>
      </c>
      <c r="E33" s="121">
        <f>Formulación!F31</f>
        <v>0.05</v>
      </c>
      <c r="F33" s="120"/>
      <c r="G33" s="120" t="str">
        <f>Formulación!H31</f>
        <v>LEU</v>
      </c>
      <c r="H33" s="122" t="str">
        <f>Formulación!L31</f>
        <v>%</v>
      </c>
      <c r="I33" s="121">
        <f>Formulación!I31</f>
        <v>1.09</v>
      </c>
      <c r="J33" s="132">
        <f>Formulación!J31</f>
        <v>1.7395272839334301</v>
      </c>
      <c r="K33" s="134">
        <f>Formulación!K31</f>
        <v>100</v>
      </c>
    </row>
    <row r="34" spans="1:11" ht="12.75">
      <c r="A34" s="120" t="str">
        <f>Formulación!B32</f>
        <v>Antibiótico</v>
      </c>
      <c r="B34" s="121">
        <f>Formulación!C32</f>
        <v>320</v>
      </c>
      <c r="C34" s="121">
        <f>Formulación!D32</f>
        <v>0.05</v>
      </c>
      <c r="D34" s="150">
        <f>Formulación!E32</f>
        <v>0.05</v>
      </c>
      <c r="E34" s="121">
        <f>Formulación!F32</f>
        <v>0.05</v>
      </c>
      <c r="F34" s="120"/>
      <c r="G34" s="120" t="str">
        <f>Formulación!H32</f>
        <v>LIS</v>
      </c>
      <c r="H34" s="122" t="str">
        <f>Formulación!L32</f>
        <v>%</v>
      </c>
      <c r="I34" s="121">
        <f>Formulación!I32</f>
        <v>1</v>
      </c>
      <c r="J34" s="132">
        <f>Formulación!J32</f>
        <v>1.048347269342049</v>
      </c>
      <c r="K34" s="134">
        <f>Formulación!K32</f>
        <v>100</v>
      </c>
    </row>
    <row r="35" spans="1:11" ht="12.75">
      <c r="A35" s="120"/>
      <c r="B35" s="121"/>
      <c r="C35" s="121"/>
      <c r="D35" s="132"/>
      <c r="E35" s="121"/>
      <c r="F35" s="120"/>
      <c r="G35" s="120" t="str">
        <f>Formulación!H33</f>
        <v>MET</v>
      </c>
      <c r="H35" s="122" t="str">
        <f>Formulación!L33</f>
        <v>%</v>
      </c>
      <c r="I35" s="121">
        <f>Formulación!I33</f>
        <v>0.38</v>
      </c>
      <c r="J35" s="132">
        <f>Formulación!J33</f>
        <v>0.3928500293857571</v>
      </c>
      <c r="K35" s="134">
        <f>Formulación!K33</f>
        <v>100</v>
      </c>
    </row>
    <row r="36" spans="1:11" ht="12.75">
      <c r="A36" s="120" t="str">
        <f>Formulación!B34</f>
        <v>TOTAL</v>
      </c>
      <c r="B36" s="121"/>
      <c r="C36" s="121"/>
      <c r="D36" s="132">
        <f>Formulación!E34</f>
        <v>99.99999999048055</v>
      </c>
      <c r="E36" s="121"/>
      <c r="F36" s="120"/>
      <c r="G36" s="120" t="str">
        <f>Formulación!H34</f>
        <v>CIS</v>
      </c>
      <c r="H36" s="122" t="str">
        <f>Formulación!L34</f>
        <v>%</v>
      </c>
      <c r="I36" s="121">
        <f>Formulación!I34</f>
        <v>0</v>
      </c>
      <c r="J36" s="132">
        <f>Formulación!J34</f>
        <v>0.3271499705839211</v>
      </c>
      <c r="K36" s="134">
        <f>Formulación!K34</f>
        <v>100</v>
      </c>
    </row>
    <row r="37" spans="1:11" ht="12.75">
      <c r="A37" s="120"/>
      <c r="B37" s="121"/>
      <c r="C37" s="121"/>
      <c r="D37" s="132"/>
      <c r="E37" s="121"/>
      <c r="F37" s="120"/>
      <c r="G37" s="120" t="str">
        <f>Formulación!H35</f>
        <v>AA Azufrados Totales</v>
      </c>
      <c r="H37" s="122" t="str">
        <f>Formulación!L35</f>
        <v>%</v>
      </c>
      <c r="I37" s="121">
        <f>Formulación!I35</f>
        <v>0.72</v>
      </c>
      <c r="J37" s="132">
        <f>Formulación!J35</f>
        <v>0.7199999999696782</v>
      </c>
      <c r="K37" s="134">
        <f>Formulación!K35</f>
        <v>100</v>
      </c>
    </row>
    <row r="38" spans="1:11" ht="12.75">
      <c r="A38" s="120"/>
      <c r="B38" s="121"/>
      <c r="C38" s="121"/>
      <c r="D38" s="127"/>
      <c r="E38" s="121"/>
      <c r="F38" s="120"/>
      <c r="G38" s="120" t="str">
        <f>Formulación!H36</f>
        <v>FEN</v>
      </c>
      <c r="H38" s="122" t="str">
        <f>Formulación!L36</f>
        <v>%</v>
      </c>
      <c r="I38" s="121">
        <f>Formulación!I36</f>
        <v>0.65</v>
      </c>
      <c r="J38" s="132">
        <f>Formulación!J36</f>
        <v>0.9365633731609481</v>
      </c>
      <c r="K38" s="134">
        <f>Formulación!K36</f>
        <v>100</v>
      </c>
    </row>
    <row r="39" spans="1:11" ht="12.75">
      <c r="A39" s="120"/>
      <c r="B39" s="121"/>
      <c r="C39" s="121"/>
      <c r="D39" s="127"/>
      <c r="E39" s="121"/>
      <c r="F39" s="120"/>
      <c r="G39" s="120" t="str">
        <f>Formulación!H37</f>
        <v>TIR</v>
      </c>
      <c r="H39" s="122" t="str">
        <f>Formulación!L37</f>
        <v>%</v>
      </c>
      <c r="I39" s="121">
        <f>Formulación!I37</f>
        <v>0</v>
      </c>
      <c r="J39" s="132">
        <f>Formulación!J37</f>
        <v>0.7701707759075535</v>
      </c>
      <c r="K39" s="134">
        <f>Formulación!K37</f>
        <v>100</v>
      </c>
    </row>
    <row r="40" spans="1:11" ht="12.75">
      <c r="A40" s="120"/>
      <c r="B40" s="121"/>
      <c r="C40" s="121"/>
      <c r="D40" s="127"/>
      <c r="E40" s="121"/>
      <c r="F40" s="120"/>
      <c r="G40" s="120" t="str">
        <f>Formulación!H38</f>
        <v>AA Aromáticos Totales</v>
      </c>
      <c r="H40" s="122" t="str">
        <f>Formulación!L38</f>
        <v>%</v>
      </c>
      <c r="I40" s="121">
        <f>Formulación!I38</f>
        <v>1.22</v>
      </c>
      <c r="J40" s="132">
        <f>Formulación!J38</f>
        <v>1.7067341490685015</v>
      </c>
      <c r="K40" s="134">
        <f>Formulación!K38</f>
        <v>100</v>
      </c>
    </row>
    <row r="41" spans="1:11" ht="12.75">
      <c r="A41" s="120"/>
      <c r="B41" s="121"/>
      <c r="C41" s="121"/>
      <c r="D41" s="127"/>
      <c r="E41" s="121"/>
      <c r="F41" s="120"/>
      <c r="G41" s="120" t="str">
        <f>Formulación!H39</f>
        <v>TRE</v>
      </c>
      <c r="H41" s="122" t="str">
        <f>Formulación!L39</f>
        <v>%</v>
      </c>
      <c r="I41" s="121">
        <f>Formulación!I39</f>
        <v>0.74</v>
      </c>
      <c r="J41" s="132">
        <f>Formulación!J39</f>
        <v>0.7400000002119494</v>
      </c>
      <c r="K41" s="134">
        <f>Formulación!K39</f>
        <v>100</v>
      </c>
    </row>
    <row r="42" spans="1:11" ht="12.75">
      <c r="A42" s="120"/>
      <c r="B42" s="121"/>
      <c r="C42" s="121"/>
      <c r="D42" s="127"/>
      <c r="E42" s="121"/>
      <c r="F42" s="120"/>
      <c r="G42" s="120" t="str">
        <f>Formulación!H40</f>
        <v>TRI</v>
      </c>
      <c r="H42" s="122" t="str">
        <f>Formulación!L40</f>
        <v>%</v>
      </c>
      <c r="I42" s="121">
        <f>Formulación!I40</f>
        <v>0.18</v>
      </c>
      <c r="J42" s="132">
        <f>Formulación!J40</f>
        <v>0.2589972068175422</v>
      </c>
      <c r="K42" s="134">
        <f>Formulación!K40</f>
        <v>100</v>
      </c>
    </row>
    <row r="43" spans="1:11" ht="12.75">
      <c r="A43" s="120"/>
      <c r="B43" s="121"/>
      <c r="C43" s="121"/>
      <c r="D43" s="127"/>
      <c r="E43" s="121"/>
      <c r="F43" s="120"/>
      <c r="G43" s="120" t="str">
        <f>Formulación!H41</f>
        <v>VAL</v>
      </c>
      <c r="H43" s="122" t="str">
        <f>Formulación!L41</f>
        <v>%</v>
      </c>
      <c r="I43" s="121">
        <f>Formulación!I41</f>
        <v>0.7</v>
      </c>
      <c r="J43" s="132">
        <f>Formulación!J41</f>
        <v>0.9129344832433345</v>
      </c>
      <c r="K43" s="134">
        <f>Formulación!K41</f>
        <v>100</v>
      </c>
    </row>
  </sheetData>
  <printOptions/>
  <pageMargins left="0.75" right="0.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codeName="Sheet6"/>
  <dimension ref="B1:M38"/>
  <sheetViews>
    <sheetView workbookViewId="0" topLeftCell="D6">
      <selection activeCell="M24" sqref="M24"/>
    </sheetView>
  </sheetViews>
  <sheetFormatPr defaultColWidth="9.140625" defaultRowHeight="12.75"/>
  <cols>
    <col min="1" max="1" width="3.00390625" style="0" customWidth="1"/>
    <col min="2" max="2" width="8.7109375" style="0" customWidth="1"/>
    <col min="3" max="3" width="27.28125" style="0" customWidth="1"/>
    <col min="4" max="4" width="12.8515625" style="2" customWidth="1"/>
    <col min="5" max="5" width="8.28125" style="126" customWidth="1"/>
    <col min="6" max="6" width="8.28125" style="0" customWidth="1"/>
    <col min="7" max="9" width="6.7109375" style="0" customWidth="1"/>
  </cols>
  <sheetData>
    <row r="1" spans="2:9" ht="27" thickBot="1">
      <c r="B1" s="143" t="s">
        <v>25</v>
      </c>
      <c r="D1" s="199" t="s">
        <v>164</v>
      </c>
      <c r="E1" s="200"/>
      <c r="F1" s="201"/>
      <c r="G1" s="202" t="str">
        <f>Composición!C4</f>
        <v>Ejemplo</v>
      </c>
      <c r="H1" s="203"/>
      <c r="I1" s="203"/>
    </row>
    <row r="2" ht="18.75" thickBot="1">
      <c r="C2" s="204">
        <f ca="1">NOW()</f>
        <v>37382.5196818287</v>
      </c>
    </row>
    <row r="3" spans="2:9" ht="21" thickBot="1">
      <c r="B3" s="284" t="s">
        <v>166</v>
      </c>
      <c r="C3" s="205"/>
      <c r="D3" s="206"/>
      <c r="E3" s="207"/>
      <c r="F3" s="208"/>
      <c r="G3" s="208"/>
      <c r="H3" s="208"/>
      <c r="I3" s="209"/>
    </row>
    <row r="4" ht="13.5" thickBot="1"/>
    <row r="5" spans="2:5" ht="21" thickBot="1">
      <c r="B5" s="152" t="s">
        <v>165</v>
      </c>
      <c r="C5" s="152"/>
      <c r="D5" s="166">
        <v>700</v>
      </c>
      <c r="E5" s="165" t="s">
        <v>160</v>
      </c>
    </row>
    <row r="7" ht="18.75">
      <c r="C7" s="283" t="s">
        <v>167</v>
      </c>
    </row>
    <row r="8" spans="2:3" ht="20.25">
      <c r="B8" s="281"/>
      <c r="C8" s="282" t="s">
        <v>168</v>
      </c>
    </row>
    <row r="10" spans="5:9" ht="15.75">
      <c r="E10" s="153"/>
      <c r="F10" s="155"/>
      <c r="G10" s="154" t="s">
        <v>35</v>
      </c>
      <c r="H10" s="155"/>
      <c r="I10" s="156"/>
    </row>
    <row r="11" spans="2:9" ht="16.5" thickBot="1">
      <c r="B11" s="157" t="s">
        <v>28</v>
      </c>
      <c r="C11" s="158" t="s">
        <v>27</v>
      </c>
      <c r="D11" s="159" t="str">
        <f>E5</f>
        <v>Unidades</v>
      </c>
      <c r="E11" s="160" t="s">
        <v>36</v>
      </c>
      <c r="F11" s="160" t="s">
        <v>36</v>
      </c>
      <c r="G11" s="160" t="s">
        <v>36</v>
      </c>
      <c r="H11" s="160" t="s">
        <v>36</v>
      </c>
      <c r="I11" s="160" t="s">
        <v>36</v>
      </c>
    </row>
    <row r="12" spans="2:9" ht="15.75">
      <c r="B12" s="161">
        <v>47.663438802148015</v>
      </c>
      <c r="C12" s="285" t="s">
        <v>75</v>
      </c>
      <c r="D12" s="163">
        <f aca="true" t="shared" si="0" ref="D12:D36">$D$5*B12/100</f>
        <v>333.64407161503607</v>
      </c>
      <c r="E12" s="164"/>
      <c r="F12" s="162"/>
      <c r="G12" s="162"/>
      <c r="H12" s="162"/>
      <c r="I12" s="76"/>
    </row>
    <row r="13" spans="2:9" ht="15.75">
      <c r="B13" s="161">
        <v>26.670252427290627</v>
      </c>
      <c r="C13" s="167" t="s">
        <v>169</v>
      </c>
      <c r="D13" s="163">
        <f t="shared" si="0"/>
        <v>186.69176699103437</v>
      </c>
      <c r="E13" s="164"/>
      <c r="F13" s="162"/>
      <c r="G13" s="162"/>
      <c r="H13" s="162"/>
      <c r="I13" s="76"/>
    </row>
    <row r="14" spans="2:9" ht="15.75">
      <c r="B14" s="161">
        <v>10</v>
      </c>
      <c r="C14" s="167" t="s">
        <v>76</v>
      </c>
      <c r="D14" s="163">
        <f t="shared" si="0"/>
        <v>70</v>
      </c>
      <c r="E14" s="164"/>
      <c r="F14" s="162"/>
      <c r="G14" s="162"/>
      <c r="H14" s="162"/>
      <c r="I14" s="76"/>
    </row>
    <row r="15" spans="2:9" ht="15.75">
      <c r="B15" s="161">
        <v>7.983608667347709</v>
      </c>
      <c r="C15" s="167" t="s">
        <v>57</v>
      </c>
      <c r="D15" s="163">
        <f t="shared" si="0"/>
        <v>55.88526067143396</v>
      </c>
      <c r="E15" s="164"/>
      <c r="F15" s="162"/>
      <c r="G15" s="162"/>
      <c r="H15" s="162"/>
      <c r="I15" s="76"/>
    </row>
    <row r="16" spans="2:9" ht="15.75">
      <c r="B16" s="161">
        <v>6.164446817981853</v>
      </c>
      <c r="C16" s="167" t="s">
        <v>81</v>
      </c>
      <c r="D16" s="163">
        <f t="shared" si="0"/>
        <v>43.15112772587297</v>
      </c>
      <c r="E16" s="164"/>
      <c r="F16" s="162"/>
      <c r="G16" s="162"/>
      <c r="H16" s="162"/>
      <c r="I16" s="76"/>
    </row>
    <row r="17" spans="2:9" ht="15.75">
      <c r="B17" s="161">
        <v>0.6646030929289766</v>
      </c>
      <c r="C17" s="167" t="s">
        <v>86</v>
      </c>
      <c r="D17" s="163">
        <f t="shared" si="0"/>
        <v>4.6522216505028355</v>
      </c>
      <c r="E17" s="164"/>
      <c r="F17" s="162"/>
      <c r="G17" s="162"/>
      <c r="H17" s="162"/>
      <c r="I17" s="76"/>
    </row>
    <row r="18" spans="2:9" ht="15.75">
      <c r="B18" s="161">
        <v>0.25</v>
      </c>
      <c r="C18" s="167" t="s">
        <v>50</v>
      </c>
      <c r="D18" s="163">
        <f t="shared" si="0"/>
        <v>1.75</v>
      </c>
      <c r="E18" s="164"/>
      <c r="F18" s="162"/>
      <c r="G18" s="162"/>
      <c r="H18" s="162"/>
      <c r="I18" s="76"/>
    </row>
    <row r="19" spans="2:9" ht="15.75">
      <c r="B19" s="161">
        <v>0.221339577610548</v>
      </c>
      <c r="C19" s="167" t="s">
        <v>170</v>
      </c>
      <c r="D19" s="163">
        <f t="shared" si="0"/>
        <v>1.549377043273836</v>
      </c>
      <c r="E19" s="164"/>
      <c r="F19" s="162"/>
      <c r="G19" s="162"/>
      <c r="H19" s="162"/>
      <c r="I19" s="76"/>
    </row>
    <row r="20" spans="2:13" ht="15.75">
      <c r="B20" s="161">
        <v>0.20421043811725062</v>
      </c>
      <c r="C20" s="167" t="s">
        <v>53</v>
      </c>
      <c r="D20" s="163">
        <f t="shared" si="0"/>
        <v>1.4294730668207543</v>
      </c>
      <c r="E20" s="164"/>
      <c r="F20" s="162"/>
      <c r="G20" s="162"/>
      <c r="H20" s="162"/>
      <c r="I20" s="76"/>
      <c r="M20" t="s">
        <v>26</v>
      </c>
    </row>
    <row r="21" spans="2:9" ht="15.75">
      <c r="B21" s="161">
        <v>0.05</v>
      </c>
      <c r="C21" s="167" t="s">
        <v>20</v>
      </c>
      <c r="D21" s="163">
        <f t="shared" si="0"/>
        <v>0.35</v>
      </c>
      <c r="E21" s="164"/>
      <c r="F21" s="162"/>
      <c r="G21" s="162"/>
      <c r="H21" s="162"/>
      <c r="I21" s="76"/>
    </row>
    <row r="22" spans="2:9" ht="15.75">
      <c r="B22" s="161">
        <v>0.05</v>
      </c>
      <c r="C22" s="167" t="s">
        <v>89</v>
      </c>
      <c r="D22" s="163">
        <f t="shared" si="0"/>
        <v>0.35</v>
      </c>
      <c r="E22" s="164"/>
      <c r="F22" s="162"/>
      <c r="G22" s="162"/>
      <c r="H22" s="162"/>
      <c r="I22" s="76"/>
    </row>
    <row r="23" spans="2:9" ht="15.75">
      <c r="B23" s="161">
        <v>0.05</v>
      </c>
      <c r="C23" s="167" t="s">
        <v>90</v>
      </c>
      <c r="D23" s="163">
        <f t="shared" si="0"/>
        <v>0.35</v>
      </c>
      <c r="E23" s="164"/>
      <c r="F23" s="162"/>
      <c r="G23" s="162"/>
      <c r="H23" s="162"/>
      <c r="I23" s="76"/>
    </row>
    <row r="24" spans="2:9" ht="15.75">
      <c r="B24" s="161">
        <v>0.028100172433169215</v>
      </c>
      <c r="C24" s="167" t="s">
        <v>51</v>
      </c>
      <c r="D24" s="163">
        <f t="shared" si="0"/>
        <v>0.19670120703218452</v>
      </c>
      <c r="E24" s="164"/>
      <c r="F24" s="162"/>
      <c r="G24" s="162"/>
      <c r="H24" s="162"/>
      <c r="I24" s="76"/>
    </row>
    <row r="25" spans="2:9" ht="15.75">
      <c r="B25" s="161">
        <v>4.493365318703777E-15</v>
      </c>
      <c r="C25" s="167" t="s">
        <v>171</v>
      </c>
      <c r="D25" s="163">
        <f t="shared" si="0"/>
        <v>3.145355723092644E-14</v>
      </c>
      <c r="E25" s="164"/>
      <c r="F25" s="162"/>
      <c r="G25" s="162"/>
      <c r="H25" s="162"/>
      <c r="I25" s="76"/>
    </row>
    <row r="26" spans="2:9" ht="15.75">
      <c r="B26" s="161">
        <v>1.5589829593637507E-15</v>
      </c>
      <c r="C26" s="167" t="s">
        <v>172</v>
      </c>
      <c r="D26" s="163">
        <f t="shared" si="0"/>
        <v>1.0912880715546255E-14</v>
      </c>
      <c r="E26" s="164"/>
      <c r="F26" s="162"/>
      <c r="G26" s="162"/>
      <c r="H26" s="162"/>
      <c r="I26" s="76"/>
    </row>
    <row r="27" spans="2:9" ht="15.75">
      <c r="B27" s="161">
        <v>1.2553724881583676E-15</v>
      </c>
      <c r="C27" s="167" t="s">
        <v>80</v>
      </c>
      <c r="D27" s="163">
        <f t="shared" si="0"/>
        <v>8.787607417108574E-15</v>
      </c>
      <c r="E27" s="164"/>
      <c r="F27" s="162"/>
      <c r="G27" s="162"/>
      <c r="H27" s="162"/>
      <c r="I27" s="76"/>
    </row>
    <row r="28" spans="2:9" ht="15.75">
      <c r="B28" s="161">
        <v>1.1102230240257495E-15</v>
      </c>
      <c r="C28" s="167" t="s">
        <v>173</v>
      </c>
      <c r="D28" s="163">
        <f t="shared" si="0"/>
        <v>7.771561168180246E-15</v>
      </c>
      <c r="E28" s="164"/>
      <c r="F28" s="162"/>
      <c r="G28" s="162"/>
      <c r="H28" s="162"/>
      <c r="I28" s="76"/>
    </row>
    <row r="29" spans="2:9" ht="15.75">
      <c r="B29" s="161">
        <v>0</v>
      </c>
      <c r="C29" s="167" t="s">
        <v>84</v>
      </c>
      <c r="D29" s="163">
        <f t="shared" si="0"/>
        <v>0</v>
      </c>
      <c r="E29" s="164"/>
      <c r="F29" s="162"/>
      <c r="G29" s="162"/>
      <c r="H29" s="162"/>
      <c r="I29" s="76"/>
    </row>
    <row r="30" spans="2:9" ht="15.75">
      <c r="B30" s="161">
        <v>0</v>
      </c>
      <c r="C30" s="167" t="s">
        <v>85</v>
      </c>
      <c r="D30" s="163">
        <f t="shared" si="0"/>
        <v>0</v>
      </c>
      <c r="E30" s="164"/>
      <c r="F30" s="162"/>
      <c r="G30" s="162"/>
      <c r="H30" s="162"/>
      <c r="I30" s="76"/>
    </row>
    <row r="31" spans="2:9" ht="15.75">
      <c r="B31" s="161">
        <v>-5.360297205446343E-16</v>
      </c>
      <c r="C31" s="167" t="s">
        <v>83</v>
      </c>
      <c r="D31" s="163">
        <f t="shared" si="0"/>
        <v>-3.75220804381244E-15</v>
      </c>
      <c r="E31" s="164"/>
      <c r="F31" s="162"/>
      <c r="G31" s="162"/>
      <c r="H31" s="162"/>
      <c r="I31" s="76"/>
    </row>
    <row r="32" spans="2:9" ht="15.75">
      <c r="B32" s="161">
        <v>-2.1706392207847437E-15</v>
      </c>
      <c r="C32" s="167" t="s">
        <v>54</v>
      </c>
      <c r="D32" s="163">
        <f t="shared" si="0"/>
        <v>-1.5194474545493206E-14</v>
      </c>
      <c r="E32" s="164"/>
      <c r="F32" s="162"/>
      <c r="G32" s="162"/>
      <c r="H32" s="162"/>
      <c r="I32" s="76"/>
    </row>
    <row r="33" spans="2:9" ht="15.75">
      <c r="B33" s="161">
        <v>-3.804333662832641E-15</v>
      </c>
      <c r="C33" s="286" t="s">
        <v>0</v>
      </c>
      <c r="D33" s="163">
        <f t="shared" si="0"/>
        <v>-2.6630335639828488E-14</v>
      </c>
      <c r="E33" s="164"/>
      <c r="F33" s="162"/>
      <c r="G33" s="162"/>
      <c r="H33" s="162"/>
      <c r="I33" s="76"/>
    </row>
    <row r="34" spans="2:9" ht="15.75">
      <c r="B34" s="161">
        <v>-1.9226268636339665E-13</v>
      </c>
      <c r="C34" s="167" t="s">
        <v>174</v>
      </c>
      <c r="D34" s="163">
        <f t="shared" si="0"/>
        <v>-1.3458388045437766E-12</v>
      </c>
      <c r="E34" s="164"/>
      <c r="F34" s="162"/>
      <c r="G34" s="162"/>
      <c r="H34" s="162"/>
      <c r="I34" s="76"/>
    </row>
    <row r="35" spans="2:9" ht="15.75">
      <c r="B35" s="161">
        <v>-8.886225089099753E-13</v>
      </c>
      <c r="C35" s="167" t="s">
        <v>87</v>
      </c>
      <c r="D35" s="163">
        <f t="shared" si="0"/>
        <v>-6.220357562369827E-12</v>
      </c>
      <c r="E35" s="164"/>
      <c r="F35" s="162"/>
      <c r="G35" s="162"/>
      <c r="H35" s="162"/>
      <c r="I35" s="76"/>
    </row>
    <row r="36" spans="2:9" ht="15.75">
      <c r="B36" s="161">
        <v>-2.842881485776161E-11</v>
      </c>
      <c r="C36" s="167" t="s">
        <v>175</v>
      </c>
      <c r="D36" s="163">
        <f t="shared" si="0"/>
        <v>-1.9900170400433126E-10</v>
      </c>
      <c r="E36" s="164"/>
      <c r="F36" s="162"/>
      <c r="G36" s="162"/>
      <c r="H36" s="162"/>
      <c r="I36" s="76"/>
    </row>
    <row r="38" spans="2:5" ht="15.75">
      <c r="B38" s="177">
        <f>SUM(B12:B37)</f>
        <v>99.9999999958286</v>
      </c>
      <c r="C38" s="178" t="s">
        <v>29</v>
      </c>
      <c r="D38" s="177">
        <f>SUM(D12:D37)</f>
        <v>699.9999999708003</v>
      </c>
      <c r="E38" s="177" t="str">
        <f>D11</f>
        <v>Unidades</v>
      </c>
    </row>
  </sheetData>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BE124"/>
  <sheetViews>
    <sheetView zoomScale="75" zoomScaleNormal="75" workbookViewId="0" topLeftCell="A1">
      <selection activeCell="B9" sqref="B9"/>
    </sheetView>
  </sheetViews>
  <sheetFormatPr defaultColWidth="9.140625" defaultRowHeight="12.75"/>
  <cols>
    <col min="1" max="1" width="2.7109375" style="385" customWidth="1"/>
    <col min="2" max="2" width="52.8515625" style="385" bestFit="1" customWidth="1"/>
    <col min="3" max="16384" width="9.140625" style="385" customWidth="1"/>
  </cols>
  <sheetData>
    <row r="1" spans="1:57" ht="13.5" thickBot="1">
      <c r="A1" s="381"/>
      <c r="B1" s="381"/>
      <c r="C1" s="381"/>
      <c r="D1" s="382" t="s">
        <v>25</v>
      </c>
      <c r="E1" s="381"/>
      <c r="F1" s="383"/>
      <c r="G1" s="383"/>
      <c r="H1" s="383"/>
      <c r="I1" s="383"/>
      <c r="J1" s="383"/>
      <c r="K1" s="383"/>
      <c r="L1" s="383"/>
      <c r="M1" s="384" t="s">
        <v>200</v>
      </c>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1"/>
      <c r="AU1" s="381"/>
      <c r="AV1" s="381"/>
      <c r="AW1" s="381"/>
      <c r="AX1" s="381"/>
      <c r="AY1" s="381"/>
      <c r="AZ1" s="381"/>
      <c r="BA1" s="381"/>
      <c r="BB1" s="381"/>
      <c r="BC1" s="381"/>
      <c r="BD1" s="381"/>
      <c r="BE1" s="381"/>
    </row>
    <row r="2" spans="1:57" ht="12.75">
      <c r="A2" s="50"/>
      <c r="B2" s="58"/>
      <c r="C2" s="59"/>
      <c r="D2" s="59"/>
      <c r="E2" s="59"/>
      <c r="F2" s="59"/>
      <c r="G2" s="59" t="s">
        <v>63</v>
      </c>
      <c r="H2" s="59"/>
      <c r="I2" s="59"/>
      <c r="J2" s="59"/>
      <c r="K2" s="59"/>
      <c r="L2" s="59"/>
      <c r="M2" s="59"/>
      <c r="N2" s="59" t="s">
        <v>67</v>
      </c>
      <c r="O2" s="59" t="s">
        <v>67</v>
      </c>
      <c r="P2" s="59" t="s">
        <v>39</v>
      </c>
      <c r="Q2" s="59"/>
      <c r="R2" s="59"/>
      <c r="S2" s="59"/>
      <c r="T2" s="59"/>
      <c r="U2" s="59"/>
      <c r="V2" s="59"/>
      <c r="W2" s="59"/>
      <c r="X2" s="59"/>
      <c r="Y2" s="59"/>
      <c r="Z2" s="59"/>
      <c r="AA2" s="59" t="s">
        <v>71</v>
      </c>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60"/>
    </row>
    <row r="3" spans="1:57" ht="13.5" thickBot="1">
      <c r="A3" s="51"/>
      <c r="B3" s="67"/>
      <c r="C3" s="68" t="s">
        <v>61</v>
      </c>
      <c r="D3" s="68" t="s">
        <v>18</v>
      </c>
      <c r="E3" s="68" t="s">
        <v>19</v>
      </c>
      <c r="F3" s="68" t="s">
        <v>62</v>
      </c>
      <c r="G3" s="68" t="s">
        <v>64</v>
      </c>
      <c r="H3" s="68" t="s">
        <v>65</v>
      </c>
      <c r="I3" s="68" t="s">
        <v>141</v>
      </c>
      <c r="J3" s="68" t="s">
        <v>1</v>
      </c>
      <c r="K3" s="68" t="s">
        <v>43</v>
      </c>
      <c r="L3" s="68" t="s">
        <v>129</v>
      </c>
      <c r="M3" s="278" t="s">
        <v>130</v>
      </c>
      <c r="N3" s="68" t="s">
        <v>2</v>
      </c>
      <c r="O3" s="68" t="s">
        <v>258</v>
      </c>
      <c r="P3" s="68">
        <v>2</v>
      </c>
      <c r="Q3" s="68" t="s">
        <v>3</v>
      </c>
      <c r="R3" s="68" t="s">
        <v>4</v>
      </c>
      <c r="S3" s="68" t="s">
        <v>5</v>
      </c>
      <c r="T3" s="68" t="s">
        <v>6</v>
      </c>
      <c r="U3" s="68" t="s">
        <v>7</v>
      </c>
      <c r="V3" s="68" t="s">
        <v>69</v>
      </c>
      <c r="W3" s="68" t="s">
        <v>70</v>
      </c>
      <c r="X3" s="68" t="s">
        <v>8</v>
      </c>
      <c r="Y3" s="68" t="s">
        <v>71</v>
      </c>
      <c r="Z3" s="68" t="s">
        <v>9</v>
      </c>
      <c r="AA3" s="68" t="s">
        <v>10</v>
      </c>
      <c r="AB3" s="68" t="s">
        <v>11</v>
      </c>
      <c r="AC3" s="68" t="s">
        <v>12</v>
      </c>
      <c r="AD3" s="68" t="s">
        <v>13</v>
      </c>
      <c r="AE3" s="68" t="s">
        <v>72</v>
      </c>
      <c r="AF3" s="68" t="s">
        <v>14</v>
      </c>
      <c r="AG3" s="68" t="s">
        <v>131</v>
      </c>
      <c r="AH3" s="68" t="s">
        <v>73</v>
      </c>
      <c r="AI3" s="68" t="s">
        <v>132</v>
      </c>
      <c r="AJ3" s="68" t="s">
        <v>74</v>
      </c>
      <c r="AK3" s="68" t="s">
        <v>15</v>
      </c>
      <c r="AL3" s="68" t="s">
        <v>151</v>
      </c>
      <c r="AM3" s="68" t="s">
        <v>16</v>
      </c>
      <c r="AN3" s="68" t="s">
        <v>17</v>
      </c>
      <c r="AO3" s="68"/>
      <c r="AP3" s="68"/>
      <c r="AQ3" s="68"/>
      <c r="AR3" s="68"/>
      <c r="AS3" s="68"/>
      <c r="AT3" s="68"/>
      <c r="AU3" s="68"/>
      <c r="AV3" s="68"/>
      <c r="AW3" s="68"/>
      <c r="AX3" s="68"/>
      <c r="AY3" s="68"/>
      <c r="AZ3" s="68"/>
      <c r="BA3" s="68"/>
      <c r="BB3" s="68"/>
      <c r="BC3" s="68"/>
      <c r="BD3" s="68"/>
      <c r="BE3" s="386"/>
    </row>
    <row r="4" spans="1:57" ht="12.75">
      <c r="A4" s="387"/>
      <c r="B4" s="387"/>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9"/>
      <c r="AO4" s="389"/>
      <c r="AP4" s="389"/>
      <c r="AQ4" s="389"/>
      <c r="AR4" s="390"/>
      <c r="AS4" s="390"/>
      <c r="AT4" s="391"/>
      <c r="AU4" s="391"/>
      <c r="AV4" s="391"/>
      <c r="AW4" s="391"/>
      <c r="AX4" s="391"/>
      <c r="AY4" s="391"/>
      <c r="AZ4" s="391"/>
      <c r="BA4" s="391"/>
      <c r="BB4" s="391"/>
      <c r="BC4" s="391"/>
      <c r="BD4" s="391"/>
      <c r="BE4" s="392"/>
    </row>
    <row r="5" spans="1:57" ht="13.5" thickBot="1">
      <c r="A5" s="393"/>
      <c r="B5" s="393"/>
      <c r="C5" s="394" t="s">
        <v>128</v>
      </c>
      <c r="D5" s="395"/>
      <c r="E5" s="395"/>
      <c r="F5" s="395"/>
      <c r="G5" s="395"/>
      <c r="H5" s="395"/>
      <c r="I5" s="395"/>
      <c r="J5" s="395"/>
      <c r="K5" s="395"/>
      <c r="L5" s="395"/>
      <c r="M5" s="395"/>
      <c r="N5" s="394" t="s">
        <v>128</v>
      </c>
      <c r="O5" s="395"/>
      <c r="P5" s="395"/>
      <c r="Q5" s="395"/>
      <c r="R5" s="395"/>
      <c r="S5" s="395"/>
      <c r="T5" s="395"/>
      <c r="U5" s="395"/>
      <c r="V5" s="395"/>
      <c r="W5" s="395"/>
      <c r="X5" s="394" t="s">
        <v>128</v>
      </c>
      <c r="Y5" s="395"/>
      <c r="Z5" s="395"/>
      <c r="AA5" s="395"/>
      <c r="AB5" s="395"/>
      <c r="AC5" s="395"/>
      <c r="AD5" s="395"/>
      <c r="AE5" s="395"/>
      <c r="AF5" s="395"/>
      <c r="AG5" s="395"/>
      <c r="AH5" s="395"/>
      <c r="AI5" s="395"/>
      <c r="AJ5" s="395"/>
      <c r="AK5" s="395"/>
      <c r="AL5" s="395"/>
      <c r="AM5" s="395"/>
      <c r="AN5" s="395"/>
      <c r="AO5" s="395"/>
      <c r="AP5" s="395"/>
      <c r="AQ5" s="395"/>
      <c r="AR5" s="395"/>
      <c r="AS5" s="395"/>
      <c r="AT5" s="393"/>
      <c r="AU5" s="393"/>
      <c r="AV5" s="393"/>
      <c r="AW5" s="393"/>
      <c r="AX5" s="393"/>
      <c r="AY5" s="393"/>
      <c r="AZ5" s="393"/>
      <c r="BA5" s="393"/>
      <c r="BB5" s="393"/>
      <c r="BC5" s="393"/>
      <c r="BD5" s="393"/>
      <c r="BE5" s="396"/>
    </row>
    <row r="6" spans="1:57" ht="12.75">
      <c r="A6" s="387"/>
      <c r="B6" t="s">
        <v>317</v>
      </c>
      <c r="C6" s="397"/>
      <c r="D6" s="397"/>
      <c r="E6" s="397">
        <v>100</v>
      </c>
      <c r="F6" s="397">
        <v>1</v>
      </c>
      <c r="G6" s="398">
        <v>92</v>
      </c>
      <c r="H6" s="398">
        <v>1.2</v>
      </c>
      <c r="I6" s="398">
        <v>17.5</v>
      </c>
      <c r="J6" s="398">
        <v>2.5</v>
      </c>
      <c r="K6" s="398">
        <v>0.47</v>
      </c>
      <c r="L6" s="398">
        <v>24.1</v>
      </c>
      <c r="M6" s="398">
        <v>1.44</v>
      </c>
      <c r="N6" s="398">
        <v>0.22</v>
      </c>
      <c r="O6" s="398">
        <v>0.22</v>
      </c>
      <c r="P6" s="397"/>
      <c r="Q6" s="398">
        <v>2.15</v>
      </c>
      <c r="R6" s="398">
        <v>0.47</v>
      </c>
      <c r="S6" s="398">
        <v>30</v>
      </c>
      <c r="T6" s="398">
        <v>0.09</v>
      </c>
      <c r="U6" s="398">
        <v>24</v>
      </c>
      <c r="V6" s="398">
        <v>1401</v>
      </c>
      <c r="W6" s="398">
        <v>4.2</v>
      </c>
      <c r="X6" s="398">
        <v>0.69</v>
      </c>
      <c r="Y6" s="398">
        <v>0.82</v>
      </c>
      <c r="Z6" s="398">
        <v>0.72</v>
      </c>
      <c r="AA6" s="398">
        <f aca="true" t="shared" si="0" ref="AA6:AA37">SUM(Y6:Z6)</f>
        <v>1.54</v>
      </c>
      <c r="AB6" s="398">
        <v>0.57</v>
      </c>
      <c r="AC6" s="398">
        <v>0.67</v>
      </c>
      <c r="AD6" s="398">
        <v>1.19</v>
      </c>
      <c r="AE6" s="398">
        <v>0.73</v>
      </c>
      <c r="AF6" s="398">
        <v>0.24</v>
      </c>
      <c r="AG6" s="398">
        <v>0.19</v>
      </c>
      <c r="AH6" s="398">
        <f aca="true" t="shared" si="1" ref="AH6:AH37">SUM(AF6:AG6)</f>
        <v>0.43</v>
      </c>
      <c r="AI6" s="398">
        <v>0.81</v>
      </c>
      <c r="AJ6" s="398">
        <v>0.81</v>
      </c>
      <c r="AK6" s="398">
        <f aca="true" t="shared" si="2" ref="AK6:AK37">SUM(AI6:AJ6)</f>
        <v>1.62</v>
      </c>
      <c r="AL6" s="398">
        <v>0.69</v>
      </c>
      <c r="AM6" s="398">
        <v>0.23</v>
      </c>
      <c r="AN6" s="398">
        <v>0.84</v>
      </c>
      <c r="AO6" s="398"/>
      <c r="AP6" s="398"/>
      <c r="AQ6" s="398"/>
      <c r="AR6" s="398"/>
      <c r="AS6" s="398"/>
      <c r="AT6" s="398"/>
      <c r="AU6" s="398"/>
      <c r="AV6" s="398"/>
      <c r="AW6" s="398"/>
      <c r="AX6" s="398"/>
      <c r="AY6" s="398"/>
      <c r="AZ6" s="398"/>
      <c r="BA6" s="398"/>
      <c r="BB6" s="398"/>
      <c r="BC6" s="398"/>
      <c r="BD6" s="398"/>
      <c r="BE6" s="398"/>
    </row>
    <row r="7" spans="1:57" ht="12.75">
      <c r="A7" s="387"/>
      <c r="B7" t="s">
        <v>318</v>
      </c>
      <c r="C7" s="397"/>
      <c r="D7" s="397"/>
      <c r="E7" s="397">
        <v>100</v>
      </c>
      <c r="F7" s="397">
        <v>1</v>
      </c>
      <c r="G7" s="398">
        <v>92</v>
      </c>
      <c r="H7" s="398">
        <v>1.63</v>
      </c>
      <c r="I7" s="398">
        <v>20</v>
      </c>
      <c r="J7" s="398">
        <v>3.6</v>
      </c>
      <c r="K7" s="398">
        <v>0.58</v>
      </c>
      <c r="L7" s="398">
        <v>20.1</v>
      </c>
      <c r="M7" s="398">
        <v>1.67</v>
      </c>
      <c r="N7" s="398">
        <v>0.28</v>
      </c>
      <c r="O7" s="398"/>
      <c r="P7" s="397"/>
      <c r="Q7" s="398">
        <v>2.15</v>
      </c>
      <c r="R7" s="398">
        <v>0.47</v>
      </c>
      <c r="S7" s="398">
        <v>42</v>
      </c>
      <c r="T7" s="398">
        <v>0.09</v>
      </c>
      <c r="U7" s="398">
        <v>25</v>
      </c>
      <c r="V7" s="398">
        <v>1419</v>
      </c>
      <c r="W7" s="398">
        <v>3.3</v>
      </c>
      <c r="X7" s="398">
        <v>0.92</v>
      </c>
      <c r="Y7" s="398">
        <v>0.97</v>
      </c>
      <c r="Z7" s="398">
        <v>0.89</v>
      </c>
      <c r="AA7" s="398">
        <f t="shared" si="0"/>
        <v>1.8599999999999999</v>
      </c>
      <c r="AB7" s="398">
        <v>0.34</v>
      </c>
      <c r="AC7" s="398">
        <v>0.88</v>
      </c>
      <c r="AD7" s="398">
        <v>1.3</v>
      </c>
      <c r="AE7" s="398">
        <v>0.87</v>
      </c>
      <c r="AF7" s="398">
        <v>0.31</v>
      </c>
      <c r="AG7" s="398">
        <v>0.25</v>
      </c>
      <c r="AH7" s="398">
        <f t="shared" si="1"/>
        <v>0.56</v>
      </c>
      <c r="AI7" s="398">
        <v>0.85</v>
      </c>
      <c r="AJ7" s="398">
        <v>0.59</v>
      </c>
      <c r="AK7" s="398">
        <f t="shared" si="2"/>
        <v>1.44</v>
      </c>
      <c r="AL7" s="398">
        <v>0.76</v>
      </c>
      <c r="AM7" s="398">
        <v>0.33</v>
      </c>
      <c r="AN7" s="398">
        <v>0.97</v>
      </c>
      <c r="AO7" s="398"/>
      <c r="AP7" s="398"/>
      <c r="AQ7" s="398"/>
      <c r="AR7" s="398"/>
      <c r="AS7" s="398"/>
      <c r="AT7" s="398"/>
      <c r="AU7" s="398"/>
      <c r="AV7" s="398"/>
      <c r="AW7" s="398"/>
      <c r="AX7" s="398"/>
      <c r="AY7" s="398"/>
      <c r="AZ7" s="398"/>
      <c r="BA7" s="398"/>
      <c r="BB7" s="398"/>
      <c r="BC7" s="398"/>
      <c r="BD7" s="398"/>
      <c r="BE7" s="398"/>
    </row>
    <row r="8" spans="1:57" ht="12.75">
      <c r="A8" s="387"/>
      <c r="B8" t="s">
        <v>264</v>
      </c>
      <c r="C8" s="397"/>
      <c r="D8" s="397"/>
      <c r="E8" s="397">
        <v>100</v>
      </c>
      <c r="F8" s="397">
        <v>1</v>
      </c>
      <c r="G8" s="398">
        <v>92</v>
      </c>
      <c r="H8" s="398">
        <v>3.86</v>
      </c>
      <c r="I8" s="398">
        <v>10.5</v>
      </c>
      <c r="J8" s="398">
        <v>11.7</v>
      </c>
      <c r="K8" s="398"/>
      <c r="L8" s="398">
        <v>1.2</v>
      </c>
      <c r="M8" s="398">
        <v>0.13</v>
      </c>
      <c r="N8" s="398">
        <v>0.24</v>
      </c>
      <c r="O8" s="398">
        <v>0.17</v>
      </c>
      <c r="P8" s="397"/>
      <c r="Q8" s="398">
        <v>0.35</v>
      </c>
      <c r="R8" s="398">
        <v>1.23</v>
      </c>
      <c r="S8" s="398">
        <v>65</v>
      </c>
      <c r="T8" s="398">
        <v>1.14</v>
      </c>
      <c r="U8" s="398">
        <v>15</v>
      </c>
      <c r="V8" s="398">
        <v>923</v>
      </c>
      <c r="W8" s="398">
        <v>0.2</v>
      </c>
      <c r="X8" s="398">
        <v>0.47</v>
      </c>
      <c r="Y8" s="398">
        <v>0.82</v>
      </c>
      <c r="Z8" s="398">
        <v>0.65</v>
      </c>
      <c r="AA8" s="398">
        <f t="shared" si="0"/>
        <v>1.47</v>
      </c>
      <c r="AB8" s="398">
        <v>0.13</v>
      </c>
      <c r="AC8" s="398">
        <v>0.45</v>
      </c>
      <c r="AD8" s="398">
        <v>0.73</v>
      </c>
      <c r="AE8" s="398">
        <v>0.31</v>
      </c>
      <c r="AF8" s="398">
        <v>0.17</v>
      </c>
      <c r="AG8" s="398">
        <v>0.17</v>
      </c>
      <c r="AH8" s="398">
        <f t="shared" si="1"/>
        <v>0.34</v>
      </c>
      <c r="AI8" s="398">
        <v>0.4</v>
      </c>
      <c r="AJ8" s="398">
        <v>0.41</v>
      </c>
      <c r="AK8" s="398">
        <f t="shared" si="2"/>
        <v>0.81</v>
      </c>
      <c r="AL8" s="398">
        <v>0.49</v>
      </c>
      <c r="AM8" s="398">
        <v>0.1</v>
      </c>
      <c r="AN8" s="398">
        <v>0.42</v>
      </c>
      <c r="AO8" s="398"/>
      <c r="AP8" s="398"/>
      <c r="AQ8" s="398"/>
      <c r="AR8" s="398"/>
      <c r="AS8" s="398"/>
      <c r="AT8" s="398"/>
      <c r="AU8" s="398"/>
      <c r="AV8" s="398"/>
      <c r="AW8" s="398"/>
      <c r="AX8" s="398"/>
      <c r="AY8" s="398"/>
      <c r="AZ8" s="398"/>
      <c r="BA8" s="398"/>
      <c r="BB8" s="398"/>
      <c r="BC8" s="398"/>
      <c r="BD8" s="398"/>
      <c r="BE8" s="398"/>
    </row>
    <row r="9" spans="1:57" ht="12.75">
      <c r="A9" s="387"/>
      <c r="B9" t="s">
        <v>340</v>
      </c>
      <c r="C9" s="397"/>
      <c r="D9" s="397"/>
      <c r="E9" s="397">
        <v>100</v>
      </c>
      <c r="F9" s="397">
        <v>1</v>
      </c>
      <c r="G9" s="398">
        <v>89</v>
      </c>
      <c r="H9" s="398">
        <v>2.64</v>
      </c>
      <c r="I9" s="398">
        <v>11</v>
      </c>
      <c r="J9" s="398">
        <v>1.8</v>
      </c>
      <c r="K9" s="398">
        <v>0.83</v>
      </c>
      <c r="L9" s="398">
        <v>5.5</v>
      </c>
      <c r="M9" s="398">
        <v>0.03</v>
      </c>
      <c r="N9" s="398">
        <v>0.36</v>
      </c>
      <c r="O9" s="398"/>
      <c r="P9" s="397"/>
      <c r="Q9" s="398">
        <v>0.48</v>
      </c>
      <c r="R9" s="398">
        <v>0.15</v>
      </c>
      <c r="S9" s="398">
        <v>18</v>
      </c>
      <c r="T9" s="398">
        <v>0.04</v>
      </c>
      <c r="U9" s="398">
        <v>30</v>
      </c>
      <c r="V9" s="398">
        <v>990</v>
      </c>
      <c r="W9" s="398">
        <v>0.07</v>
      </c>
      <c r="X9" s="398">
        <v>0.52</v>
      </c>
      <c r="Y9" s="398">
        <v>0.44</v>
      </c>
      <c r="Z9" s="398">
        <v>0.46</v>
      </c>
      <c r="AA9" s="398">
        <f t="shared" si="0"/>
        <v>0.9</v>
      </c>
      <c r="AB9" s="398">
        <v>0.27</v>
      </c>
      <c r="AC9" s="398">
        <v>0.37</v>
      </c>
      <c r="AD9" s="398">
        <v>0.76</v>
      </c>
      <c r="AE9" s="398">
        <v>0.4</v>
      </c>
      <c r="AF9" s="398">
        <v>0.18</v>
      </c>
      <c r="AG9" s="398">
        <v>0.24</v>
      </c>
      <c r="AH9" s="398">
        <f t="shared" si="1"/>
        <v>0.42</v>
      </c>
      <c r="AI9" s="398">
        <v>0.56</v>
      </c>
      <c r="AJ9" s="398">
        <v>0.35</v>
      </c>
      <c r="AK9" s="398">
        <f t="shared" si="2"/>
        <v>0.91</v>
      </c>
      <c r="AL9" s="398">
        <v>0.37</v>
      </c>
      <c r="AM9" s="398">
        <v>0.14</v>
      </c>
      <c r="AN9" s="398">
        <v>0.52</v>
      </c>
      <c r="AO9" s="398"/>
      <c r="AP9" s="398"/>
      <c r="AQ9" s="398"/>
      <c r="AR9" s="398"/>
      <c r="AS9" s="398"/>
      <c r="AT9" s="398"/>
      <c r="AU9" s="398"/>
      <c r="AV9" s="398"/>
      <c r="AW9" s="398"/>
      <c r="AX9" s="398"/>
      <c r="AY9" s="398"/>
      <c r="AZ9" s="398"/>
      <c r="BA9" s="398"/>
      <c r="BB9" s="398"/>
      <c r="BC9" s="398"/>
      <c r="BD9" s="398"/>
      <c r="BE9" s="398"/>
    </row>
    <row r="10" spans="1:57" ht="12.75">
      <c r="A10" s="387"/>
      <c r="B10" t="s">
        <v>265</v>
      </c>
      <c r="C10" s="397"/>
      <c r="D10" s="397"/>
      <c r="E10" s="397">
        <v>100</v>
      </c>
      <c r="F10" s="397">
        <v>1</v>
      </c>
      <c r="G10" s="398">
        <v>89</v>
      </c>
      <c r="H10" s="398">
        <v>2.62</v>
      </c>
      <c r="I10" s="398">
        <v>9.2</v>
      </c>
      <c r="J10" s="398">
        <v>2</v>
      </c>
      <c r="K10" s="398">
        <v>0.85</v>
      </c>
      <c r="L10" s="398">
        <v>6.4</v>
      </c>
      <c r="M10" s="398">
        <v>0.05</v>
      </c>
      <c r="N10" s="398">
        <v>0.32</v>
      </c>
      <c r="O10" s="398"/>
      <c r="P10" s="397"/>
      <c r="Q10" s="398">
        <v>0.53</v>
      </c>
      <c r="R10" s="398">
        <v>0.15</v>
      </c>
      <c r="S10" s="398">
        <v>16</v>
      </c>
      <c r="T10" s="398">
        <v>0.02</v>
      </c>
      <c r="U10" s="398">
        <v>15</v>
      </c>
      <c r="V10" s="398">
        <v>1034</v>
      </c>
      <c r="W10" s="398">
        <v>0.05</v>
      </c>
      <c r="X10" s="398">
        <v>0.48</v>
      </c>
      <c r="Y10" s="398">
        <v>0.36</v>
      </c>
      <c r="Z10" s="398">
        <v>0.32</v>
      </c>
      <c r="AA10" s="398">
        <f t="shared" si="0"/>
        <v>0.6799999999999999</v>
      </c>
      <c r="AB10" s="398">
        <v>0.21</v>
      </c>
      <c r="AC10" s="398">
        <v>0.4</v>
      </c>
      <c r="AD10" s="398">
        <v>0.6</v>
      </c>
      <c r="AE10" s="398">
        <v>0.29</v>
      </c>
      <c r="AF10" s="398">
        <v>0.13</v>
      </c>
      <c r="AG10" s="398">
        <v>0.18</v>
      </c>
      <c r="AH10" s="398">
        <f t="shared" si="1"/>
        <v>0.31</v>
      </c>
      <c r="AI10" s="398">
        <v>0.48</v>
      </c>
      <c r="AJ10" s="398">
        <v>0.31</v>
      </c>
      <c r="AK10" s="398">
        <f t="shared" si="2"/>
        <v>0.79</v>
      </c>
      <c r="AL10" s="398">
        <v>0.3</v>
      </c>
      <c r="AM10" s="398">
        <v>0.12</v>
      </c>
      <c r="AN10" s="398">
        <v>0.46</v>
      </c>
      <c r="AO10" s="398"/>
      <c r="AP10" s="398"/>
      <c r="AQ10" s="398"/>
      <c r="AR10" s="398"/>
      <c r="AS10" s="398"/>
      <c r="AT10" s="398"/>
      <c r="AU10" s="398"/>
      <c r="AV10" s="398"/>
      <c r="AW10" s="398"/>
      <c r="AX10" s="398"/>
      <c r="AY10" s="398"/>
      <c r="AZ10" s="398"/>
      <c r="BA10" s="398"/>
      <c r="BB10" s="398"/>
      <c r="BC10" s="398"/>
      <c r="BD10" s="398"/>
      <c r="BE10" s="398"/>
    </row>
    <row r="11" spans="1:57" ht="12.75">
      <c r="A11" s="387"/>
      <c r="B11" s="415" t="s">
        <v>271</v>
      </c>
      <c r="C11" s="397"/>
      <c r="D11" s="397"/>
      <c r="E11" s="397">
        <v>100</v>
      </c>
      <c r="F11" s="397">
        <v>1</v>
      </c>
      <c r="G11" s="398">
        <v>87</v>
      </c>
      <c r="H11" s="398">
        <v>2.43</v>
      </c>
      <c r="I11" s="398">
        <v>24</v>
      </c>
      <c r="J11" s="398">
        <v>1.4</v>
      </c>
      <c r="K11" s="398"/>
      <c r="L11" s="398">
        <v>7</v>
      </c>
      <c r="M11" s="398">
        <v>0.11</v>
      </c>
      <c r="N11" s="398">
        <v>0.54</v>
      </c>
      <c r="O11" s="398"/>
      <c r="P11" s="397"/>
      <c r="Q11" s="398">
        <v>1.2</v>
      </c>
      <c r="R11" s="398"/>
      <c r="S11" s="398">
        <v>8</v>
      </c>
      <c r="T11" s="398">
        <v>0.08</v>
      </c>
      <c r="U11" s="398">
        <v>42</v>
      </c>
      <c r="V11" s="398">
        <v>1.7</v>
      </c>
      <c r="W11" s="398"/>
      <c r="X11" s="398">
        <v>2.12</v>
      </c>
      <c r="Y11" s="398">
        <v>1.02</v>
      </c>
      <c r="Z11" s="398">
        <v>1.15</v>
      </c>
      <c r="AA11" s="398">
        <f t="shared" si="0"/>
        <v>2.17</v>
      </c>
      <c r="AB11" s="398">
        <v>0.82</v>
      </c>
      <c r="AC11" s="398">
        <v>0.95</v>
      </c>
      <c r="AD11" s="398">
        <v>1.76</v>
      </c>
      <c r="AE11" s="398">
        <v>1.5</v>
      </c>
      <c r="AF11" s="398">
        <v>0.18</v>
      </c>
      <c r="AG11" s="398">
        <v>0.28</v>
      </c>
      <c r="AH11" s="398">
        <f t="shared" si="1"/>
        <v>0.46</v>
      </c>
      <c r="AI11" s="398">
        <v>1</v>
      </c>
      <c r="AJ11" s="398">
        <v>0.8</v>
      </c>
      <c r="AK11" s="398">
        <f t="shared" si="2"/>
        <v>1.8</v>
      </c>
      <c r="AL11" s="398">
        <v>0.85</v>
      </c>
      <c r="AM11" s="398">
        <v>0.2</v>
      </c>
      <c r="AN11" s="398">
        <v>1.07</v>
      </c>
      <c r="AO11" s="398"/>
      <c r="AP11" s="398"/>
      <c r="AQ11" s="398"/>
      <c r="AR11" s="398"/>
      <c r="AS11" s="398"/>
      <c r="AT11" s="398"/>
      <c r="AU11" s="398"/>
      <c r="AV11" s="398"/>
      <c r="AW11" s="398"/>
      <c r="AX11" s="398"/>
      <c r="AY11" s="398"/>
      <c r="AZ11" s="398"/>
      <c r="BA11" s="398"/>
      <c r="BB11" s="398"/>
      <c r="BC11" s="398"/>
      <c r="BD11" s="398"/>
      <c r="BE11" s="398"/>
    </row>
    <row r="12" spans="1:57" ht="12.75">
      <c r="A12" s="387"/>
      <c r="B12" t="s">
        <v>272</v>
      </c>
      <c r="C12" s="397"/>
      <c r="D12" s="397"/>
      <c r="E12" s="397">
        <v>100</v>
      </c>
      <c r="F12" s="397">
        <v>1</v>
      </c>
      <c r="G12" s="398">
        <v>94</v>
      </c>
      <c r="H12" s="398">
        <v>2.83</v>
      </c>
      <c r="I12" s="398">
        <v>81.1</v>
      </c>
      <c r="J12" s="398">
        <v>1.6</v>
      </c>
      <c r="K12" s="398"/>
      <c r="L12" s="398">
        <v>0.5</v>
      </c>
      <c r="M12" s="398">
        <v>0.55</v>
      </c>
      <c r="N12" s="398">
        <v>0.42</v>
      </c>
      <c r="O12" s="398"/>
      <c r="P12" s="397"/>
      <c r="Q12" s="398">
        <v>0.18</v>
      </c>
      <c r="R12" s="398">
        <v>0.27</v>
      </c>
      <c r="S12" s="398">
        <v>5</v>
      </c>
      <c r="T12" s="398">
        <v>0.32</v>
      </c>
      <c r="U12" s="398">
        <v>43</v>
      </c>
      <c r="V12" s="398">
        <v>695</v>
      </c>
      <c r="W12" s="398">
        <v>0.1</v>
      </c>
      <c r="X12" s="398">
        <v>3.63</v>
      </c>
      <c r="Y12" s="398">
        <v>4.59</v>
      </c>
      <c r="Z12" s="398">
        <v>3.14</v>
      </c>
      <c r="AA12" s="398">
        <f t="shared" si="0"/>
        <v>7.73</v>
      </c>
      <c r="AB12" s="398">
        <v>3.52</v>
      </c>
      <c r="AC12" s="398">
        <v>0.95</v>
      </c>
      <c r="AD12" s="398">
        <v>10.53</v>
      </c>
      <c r="AE12" s="398">
        <v>7.05</v>
      </c>
      <c r="AF12" s="398">
        <v>0.55</v>
      </c>
      <c r="AG12" s="398">
        <v>0.52</v>
      </c>
      <c r="AH12" s="398">
        <f t="shared" si="1"/>
        <v>1.07</v>
      </c>
      <c r="AI12" s="398">
        <v>5.66</v>
      </c>
      <c r="AJ12" s="398">
        <v>2.07</v>
      </c>
      <c r="AK12" s="398">
        <f t="shared" si="2"/>
        <v>7.73</v>
      </c>
      <c r="AL12" s="398">
        <v>3.15</v>
      </c>
      <c r="AM12" s="398">
        <v>1.29</v>
      </c>
      <c r="AN12" s="398">
        <v>7.28</v>
      </c>
      <c r="AO12" s="398"/>
      <c r="AP12" s="398"/>
      <c r="AQ12" s="398"/>
      <c r="AR12" s="398"/>
      <c r="AS12" s="398"/>
      <c r="AT12" s="398"/>
      <c r="AU12" s="398"/>
      <c r="AV12" s="398"/>
      <c r="AW12" s="398"/>
      <c r="AX12" s="398"/>
      <c r="AY12" s="398"/>
      <c r="AZ12" s="398"/>
      <c r="BA12" s="398"/>
      <c r="BB12" s="398"/>
      <c r="BC12" s="398"/>
      <c r="BD12" s="398"/>
      <c r="BE12" s="398"/>
    </row>
    <row r="13" spans="1:57" ht="12.75">
      <c r="A13" s="387"/>
      <c r="B13" t="s">
        <v>273</v>
      </c>
      <c r="C13" s="397"/>
      <c r="D13" s="397"/>
      <c r="E13" s="397">
        <v>100</v>
      </c>
      <c r="F13" s="397">
        <v>1</v>
      </c>
      <c r="G13" s="398">
        <v>93</v>
      </c>
      <c r="H13" s="398">
        <v>3.42</v>
      </c>
      <c r="I13" s="398">
        <v>88.9</v>
      </c>
      <c r="J13" s="398">
        <v>1</v>
      </c>
      <c r="K13" s="398">
        <v>0.1</v>
      </c>
      <c r="L13" s="398">
        <v>0.6</v>
      </c>
      <c r="M13" s="398">
        <v>0.41</v>
      </c>
      <c r="N13" s="398">
        <v>0.3</v>
      </c>
      <c r="O13" s="398"/>
      <c r="P13" s="397"/>
      <c r="Q13" s="398">
        <v>0.18</v>
      </c>
      <c r="R13" s="398">
        <v>0.27</v>
      </c>
      <c r="S13" s="398">
        <v>6</v>
      </c>
      <c r="T13" s="398">
        <v>0.33</v>
      </c>
      <c r="U13" s="398">
        <v>306</v>
      </c>
      <c r="V13" s="398">
        <v>280</v>
      </c>
      <c r="W13" s="398">
        <v>0.4</v>
      </c>
      <c r="X13" s="398">
        <v>3.62</v>
      </c>
      <c r="Y13" s="398">
        <v>3.95</v>
      </c>
      <c r="Z13" s="398">
        <v>4.25</v>
      </c>
      <c r="AA13" s="398">
        <f t="shared" si="0"/>
        <v>8.2</v>
      </c>
      <c r="AB13" s="398">
        <v>5.33</v>
      </c>
      <c r="AC13" s="398">
        <v>0.98</v>
      </c>
      <c r="AD13" s="398">
        <v>11.32</v>
      </c>
      <c r="AE13" s="398">
        <v>7.88</v>
      </c>
      <c r="AF13" s="398">
        <v>1.09</v>
      </c>
      <c r="AG13" s="398">
        <v>1.03</v>
      </c>
      <c r="AH13" s="398">
        <f t="shared" si="1"/>
        <v>2.12</v>
      </c>
      <c r="AI13" s="398">
        <v>5.85</v>
      </c>
      <c r="AJ13" s="398">
        <v>2.63</v>
      </c>
      <c r="AK13" s="398">
        <f t="shared" si="2"/>
        <v>8.48</v>
      </c>
      <c r="AL13" s="398">
        <v>3.92</v>
      </c>
      <c r="AM13" s="398">
        <v>1.35</v>
      </c>
      <c r="AN13" s="398">
        <v>7.53</v>
      </c>
      <c r="AO13" s="398"/>
      <c r="AP13" s="398"/>
      <c r="AQ13" s="398"/>
      <c r="AR13" s="398"/>
      <c r="AS13" s="398"/>
      <c r="AT13" s="398"/>
      <c r="AU13" s="398"/>
      <c r="AV13" s="398"/>
      <c r="AW13" s="398"/>
      <c r="AX13" s="398"/>
      <c r="AY13" s="398"/>
      <c r="AZ13" s="398"/>
      <c r="BA13" s="398"/>
      <c r="BB13" s="398"/>
      <c r="BC13" s="398"/>
      <c r="BD13" s="398"/>
      <c r="BE13" s="398"/>
    </row>
    <row r="14" spans="1:57" ht="12.75">
      <c r="A14" s="387"/>
      <c r="B14" t="s">
        <v>274</v>
      </c>
      <c r="C14" s="397"/>
      <c r="D14" s="397"/>
      <c r="E14" s="397">
        <v>100</v>
      </c>
      <c r="F14" s="397">
        <v>1</v>
      </c>
      <c r="G14" s="398">
        <v>92</v>
      </c>
      <c r="H14" s="398">
        <v>2.08</v>
      </c>
      <c r="I14" s="398">
        <v>25.3</v>
      </c>
      <c r="J14" s="398">
        <v>6.2</v>
      </c>
      <c r="K14" s="398">
        <v>2.94</v>
      </c>
      <c r="L14" s="398">
        <v>15.3</v>
      </c>
      <c r="M14" s="398">
        <v>0.29</v>
      </c>
      <c r="N14" s="398">
        <v>0.52</v>
      </c>
      <c r="O14" s="398"/>
      <c r="P14" s="397"/>
      <c r="Q14" s="398">
        <v>0.08</v>
      </c>
      <c r="R14" s="398">
        <v>0.12</v>
      </c>
      <c r="S14" s="398">
        <v>38</v>
      </c>
      <c r="T14" s="398">
        <v>0.26</v>
      </c>
      <c r="U14" s="398">
        <v>98</v>
      </c>
      <c r="V14" s="398">
        <v>1723</v>
      </c>
      <c r="W14" s="398">
        <v>7.1</v>
      </c>
      <c r="X14" s="398">
        <v>1.28</v>
      </c>
      <c r="Y14" s="398">
        <v>1.09</v>
      </c>
      <c r="Z14" s="398">
        <v>0.8</v>
      </c>
      <c r="AA14" s="398">
        <f t="shared" si="0"/>
        <v>1.8900000000000001</v>
      </c>
      <c r="AB14" s="398">
        <v>0.57</v>
      </c>
      <c r="AC14" s="398">
        <v>1.44</v>
      </c>
      <c r="AD14" s="398">
        <v>2.48</v>
      </c>
      <c r="AE14" s="398">
        <v>0.9</v>
      </c>
      <c r="AF14" s="398">
        <v>0.57</v>
      </c>
      <c r="AG14" s="398">
        <v>0.39</v>
      </c>
      <c r="AH14" s="398">
        <f t="shared" si="1"/>
        <v>0.96</v>
      </c>
      <c r="AI14" s="398">
        <v>1.45</v>
      </c>
      <c r="AJ14" s="398">
        <v>1.19</v>
      </c>
      <c r="AK14" s="398">
        <f t="shared" si="2"/>
        <v>2.6399999999999997</v>
      </c>
      <c r="AL14" s="398">
        <v>0.98</v>
      </c>
      <c r="AM14" s="398">
        <v>0.34</v>
      </c>
      <c r="AN14" s="398">
        <v>1.66</v>
      </c>
      <c r="AO14" s="398"/>
      <c r="AP14" s="398"/>
      <c r="AQ14" s="398"/>
      <c r="AR14" s="398"/>
      <c r="AS14" s="398"/>
      <c r="AT14" s="398"/>
      <c r="AU14" s="398"/>
      <c r="AV14" s="398"/>
      <c r="AW14" s="398"/>
      <c r="AX14" s="398"/>
      <c r="AY14" s="398"/>
      <c r="AZ14" s="398"/>
      <c r="BA14" s="398"/>
      <c r="BB14" s="398"/>
      <c r="BC14" s="398"/>
      <c r="BD14" s="398"/>
      <c r="BE14" s="398"/>
    </row>
    <row r="15" spans="1:57" ht="12.75">
      <c r="A15" s="387"/>
      <c r="B15" s="415" t="s">
        <v>277</v>
      </c>
      <c r="C15" s="397"/>
      <c r="D15" s="397"/>
      <c r="E15" s="397">
        <v>100</v>
      </c>
      <c r="F15" s="397">
        <v>1</v>
      </c>
      <c r="G15" s="398">
        <v>88</v>
      </c>
      <c r="H15" s="398">
        <v>2.66</v>
      </c>
      <c r="I15" s="398">
        <v>10.8</v>
      </c>
      <c r="J15" s="398">
        <v>2.5</v>
      </c>
      <c r="K15" s="398"/>
      <c r="L15" s="398">
        <v>10.5</v>
      </c>
      <c r="M15" s="398">
        <v>0.09</v>
      </c>
      <c r="N15" s="398">
        <v>0.32</v>
      </c>
      <c r="O15" s="398">
        <v>0.12</v>
      </c>
      <c r="P15" s="397"/>
      <c r="Q15" s="398">
        <v>0.4</v>
      </c>
      <c r="R15" s="398">
        <v>0.04</v>
      </c>
      <c r="S15" s="398">
        <v>34</v>
      </c>
      <c r="T15" s="398">
        <v>0.05</v>
      </c>
      <c r="U15" s="398">
        <v>9</v>
      </c>
      <c r="V15" s="398">
        <v>440</v>
      </c>
      <c r="W15" s="398"/>
      <c r="X15" s="398">
        <v>1.02</v>
      </c>
      <c r="Y15" s="398">
        <v>0.71</v>
      </c>
      <c r="Z15" s="398">
        <v>0.41</v>
      </c>
      <c r="AA15" s="398">
        <f t="shared" si="0"/>
        <v>1.1199999999999999</v>
      </c>
      <c r="AB15" s="398">
        <v>0.26</v>
      </c>
      <c r="AC15" s="398">
        <v>0.37</v>
      </c>
      <c r="AD15" s="398">
        <v>0.56</v>
      </c>
      <c r="AE15" s="398">
        <v>0.61</v>
      </c>
      <c r="AF15" s="398">
        <v>0.2</v>
      </c>
      <c r="AG15" s="398">
        <v>0.2</v>
      </c>
      <c r="AH15" s="398">
        <f t="shared" si="1"/>
        <v>0.4</v>
      </c>
      <c r="AI15" s="398">
        <v>0.44</v>
      </c>
      <c r="AJ15" s="398">
        <v>0.21</v>
      </c>
      <c r="AK15" s="398">
        <f t="shared" si="2"/>
        <v>0.65</v>
      </c>
      <c r="AL15" s="398">
        <v>0.46</v>
      </c>
      <c r="AM15" s="398">
        <v>0.19</v>
      </c>
      <c r="AN15" s="398">
        <v>0.54</v>
      </c>
      <c r="AO15" s="398"/>
      <c r="AP15" s="398"/>
      <c r="AQ15" s="398"/>
      <c r="AR15" s="398"/>
      <c r="AS15" s="398"/>
      <c r="AT15" s="398"/>
      <c r="AU15" s="398"/>
      <c r="AV15" s="398"/>
      <c r="AW15" s="398"/>
      <c r="AX15" s="398"/>
      <c r="AY15" s="398"/>
      <c r="AZ15" s="398"/>
      <c r="BA15" s="398"/>
      <c r="BB15" s="398"/>
      <c r="BC15" s="398"/>
      <c r="BD15" s="398"/>
      <c r="BE15" s="398"/>
    </row>
    <row r="16" spans="1:57" ht="14.25">
      <c r="A16" s="387"/>
      <c r="B16" t="s">
        <v>201</v>
      </c>
      <c r="C16" s="397"/>
      <c r="D16" s="397"/>
      <c r="E16" s="397">
        <v>100</v>
      </c>
      <c r="F16" s="397">
        <v>1</v>
      </c>
      <c r="G16" s="398">
        <v>93</v>
      </c>
      <c r="H16" s="398">
        <v>2</v>
      </c>
      <c r="I16" s="398">
        <v>38</v>
      </c>
      <c r="J16" s="398">
        <v>3.8</v>
      </c>
      <c r="K16" s="398"/>
      <c r="L16" s="398">
        <v>12</v>
      </c>
      <c r="M16" s="398">
        <v>0.68</v>
      </c>
      <c r="N16" s="398">
        <v>1.17</v>
      </c>
      <c r="O16" s="398">
        <v>0.3</v>
      </c>
      <c r="P16" s="397"/>
      <c r="Q16" s="398">
        <v>1.29</v>
      </c>
      <c r="R16" s="398"/>
      <c r="S16" s="398">
        <v>54</v>
      </c>
      <c r="T16" s="398"/>
      <c r="U16" s="398">
        <v>71</v>
      </c>
      <c r="V16" s="398">
        <v>6700</v>
      </c>
      <c r="W16" s="398">
        <v>2.3</v>
      </c>
      <c r="X16" s="398">
        <v>2.08</v>
      </c>
      <c r="Y16" s="398">
        <v>1.82</v>
      </c>
      <c r="Z16" s="398">
        <v>1.53</v>
      </c>
      <c r="AA16" s="398">
        <f t="shared" si="0"/>
        <v>3.35</v>
      </c>
      <c r="AB16" s="398">
        <v>0.93</v>
      </c>
      <c r="AC16" s="398">
        <v>1.37</v>
      </c>
      <c r="AD16" s="398">
        <v>2.47</v>
      </c>
      <c r="AE16" s="398">
        <v>1.94</v>
      </c>
      <c r="AF16" s="398">
        <v>0.71</v>
      </c>
      <c r="AG16" s="398">
        <v>0.87</v>
      </c>
      <c r="AH16" s="398">
        <f t="shared" si="1"/>
        <v>1.58</v>
      </c>
      <c r="AI16" s="398">
        <v>1.44</v>
      </c>
      <c r="AJ16" s="398">
        <v>1.09</v>
      </c>
      <c r="AK16" s="398">
        <f t="shared" si="2"/>
        <v>2.5300000000000002</v>
      </c>
      <c r="AL16" s="398">
        <v>1.53</v>
      </c>
      <c r="AM16" s="398">
        <v>0.44</v>
      </c>
      <c r="AN16" s="398">
        <v>1.76</v>
      </c>
      <c r="AO16" s="398"/>
      <c r="AP16" s="398"/>
      <c r="AQ16" s="398"/>
      <c r="AR16" s="398"/>
      <c r="AS16" s="398"/>
      <c r="AT16" s="398"/>
      <c r="AU16" s="398"/>
      <c r="AV16" s="398"/>
      <c r="AW16" s="398"/>
      <c r="AX16" s="398"/>
      <c r="AY16" s="398"/>
      <c r="AZ16" s="398"/>
      <c r="BA16" s="398"/>
      <c r="BB16" s="398"/>
      <c r="BC16" s="398"/>
      <c r="BD16" s="398"/>
      <c r="BE16" s="398"/>
    </row>
    <row r="17" spans="1:57" ht="12.75">
      <c r="A17" s="387"/>
      <c r="B17" t="s">
        <v>278</v>
      </c>
      <c r="C17" s="397"/>
      <c r="D17" s="397"/>
      <c r="E17" s="397">
        <v>100</v>
      </c>
      <c r="F17" s="397">
        <v>1</v>
      </c>
      <c r="G17" s="398">
        <v>93</v>
      </c>
      <c r="H17" s="398">
        <v>4.13</v>
      </c>
      <c r="I17" s="398">
        <v>87.2</v>
      </c>
      <c r="J17" s="398">
        <v>0.8</v>
      </c>
      <c r="K17" s="398"/>
      <c r="L17" s="398">
        <v>0.2</v>
      </c>
      <c r="M17" s="398">
        <v>0.61</v>
      </c>
      <c r="N17" s="398">
        <v>1</v>
      </c>
      <c r="O17" s="398">
        <v>1</v>
      </c>
      <c r="P17" s="397"/>
      <c r="Q17" s="398">
        <v>0.01</v>
      </c>
      <c r="R17" s="398"/>
      <c r="S17" s="398">
        <v>4</v>
      </c>
      <c r="T17" s="398">
        <v>0.01</v>
      </c>
      <c r="U17" s="398">
        <v>33</v>
      </c>
      <c r="V17" s="398">
        <v>205</v>
      </c>
      <c r="W17" s="398">
        <v>0.5</v>
      </c>
      <c r="X17" s="398">
        <v>3.61</v>
      </c>
      <c r="Y17" s="398">
        <v>1.79</v>
      </c>
      <c r="Z17" s="398">
        <v>5.81</v>
      </c>
      <c r="AA17" s="398">
        <f t="shared" si="0"/>
        <v>7.6</v>
      </c>
      <c r="AB17" s="398">
        <v>2.78</v>
      </c>
      <c r="AC17" s="398">
        <v>4.82</v>
      </c>
      <c r="AD17" s="398">
        <v>9</v>
      </c>
      <c r="AE17" s="398">
        <v>7.99</v>
      </c>
      <c r="AF17" s="398">
        <v>2.65</v>
      </c>
      <c r="AG17" s="398">
        <v>0.21</v>
      </c>
      <c r="AH17" s="398">
        <f t="shared" si="1"/>
        <v>2.86</v>
      </c>
      <c r="AI17" s="398">
        <v>4.96</v>
      </c>
      <c r="AJ17" s="398">
        <v>5.37</v>
      </c>
      <c r="AK17" s="398">
        <f t="shared" si="2"/>
        <v>10.33</v>
      </c>
      <c r="AL17" s="398">
        <v>4.29</v>
      </c>
      <c r="AM17" s="398">
        <v>1.05</v>
      </c>
      <c r="AN17" s="398">
        <v>6.46</v>
      </c>
      <c r="AO17" s="398"/>
      <c r="AP17" s="398"/>
      <c r="AQ17" s="398"/>
      <c r="AR17" s="398"/>
      <c r="AS17" s="398"/>
      <c r="AT17" s="398"/>
      <c r="AU17" s="398"/>
      <c r="AV17" s="398"/>
      <c r="AW17" s="398"/>
      <c r="AX17" s="398"/>
      <c r="AY17" s="398"/>
      <c r="AZ17" s="398"/>
      <c r="BA17" s="398"/>
      <c r="BB17" s="398"/>
      <c r="BC17" s="398"/>
      <c r="BD17" s="398"/>
      <c r="BE17" s="398"/>
    </row>
    <row r="18" spans="1:57" ht="12.75">
      <c r="A18" s="387"/>
      <c r="B18" t="s">
        <v>279</v>
      </c>
      <c r="C18" s="397"/>
      <c r="D18" s="397"/>
      <c r="E18" s="397">
        <v>100</v>
      </c>
      <c r="F18" s="397">
        <v>1</v>
      </c>
      <c r="G18" s="398">
        <v>92</v>
      </c>
      <c r="H18" s="398">
        <v>4.12</v>
      </c>
      <c r="I18" s="398">
        <v>85</v>
      </c>
      <c r="J18" s="398">
        <v>0.06</v>
      </c>
      <c r="K18" s="398"/>
      <c r="L18" s="398">
        <v>0.2</v>
      </c>
      <c r="M18" s="398">
        <v>0.68</v>
      </c>
      <c r="N18" s="398">
        <v>0.82</v>
      </c>
      <c r="O18" s="398">
        <v>0.82</v>
      </c>
      <c r="P18" s="397"/>
      <c r="Q18" s="398">
        <v>0.01</v>
      </c>
      <c r="R18" s="398"/>
      <c r="S18" s="398">
        <v>4</v>
      </c>
      <c r="T18" s="398">
        <v>0.01</v>
      </c>
      <c r="U18" s="398">
        <v>32</v>
      </c>
      <c r="V18" s="398">
        <v>208</v>
      </c>
      <c r="W18" s="398">
        <v>0.5</v>
      </c>
      <c r="X18" s="398">
        <v>3.42</v>
      </c>
      <c r="Y18" s="398">
        <v>1.81</v>
      </c>
      <c r="Z18" s="398">
        <v>5.52</v>
      </c>
      <c r="AA18" s="398">
        <f t="shared" si="0"/>
        <v>7.33</v>
      </c>
      <c r="AB18" s="398">
        <v>2.52</v>
      </c>
      <c r="AC18" s="398">
        <v>4.77</v>
      </c>
      <c r="AD18" s="398">
        <v>8.62</v>
      </c>
      <c r="AE18" s="398">
        <v>7.31</v>
      </c>
      <c r="AF18" s="398">
        <v>2.8</v>
      </c>
      <c r="AG18" s="398">
        <v>0.15</v>
      </c>
      <c r="AH18" s="398">
        <f t="shared" si="1"/>
        <v>2.9499999999999997</v>
      </c>
      <c r="AI18" s="398">
        <v>4.81</v>
      </c>
      <c r="AJ18" s="398">
        <v>5.17</v>
      </c>
      <c r="AK18" s="398">
        <f t="shared" si="2"/>
        <v>9.98</v>
      </c>
      <c r="AL18" s="398">
        <v>4</v>
      </c>
      <c r="AM18" s="398">
        <v>0.98</v>
      </c>
      <c r="AN18" s="398">
        <v>5.82</v>
      </c>
      <c r="AO18" s="398"/>
      <c r="AP18" s="398"/>
      <c r="AQ18" s="398"/>
      <c r="AR18" s="398"/>
      <c r="AS18" s="398"/>
      <c r="AT18" s="398"/>
      <c r="AU18" s="398"/>
      <c r="AV18" s="398"/>
      <c r="AW18" s="398"/>
      <c r="AX18" s="398"/>
      <c r="AY18" s="398"/>
      <c r="AZ18" s="398"/>
      <c r="BA18" s="398"/>
      <c r="BB18" s="398"/>
      <c r="BC18" s="398"/>
      <c r="BD18" s="398"/>
      <c r="BE18" s="398"/>
    </row>
    <row r="19" spans="1:57" ht="12.75">
      <c r="A19" s="387"/>
      <c r="B19" s="112" t="s">
        <v>282</v>
      </c>
      <c r="C19" s="397"/>
      <c r="D19" s="397"/>
      <c r="E19" s="397">
        <v>100</v>
      </c>
      <c r="F19" s="397">
        <v>1</v>
      </c>
      <c r="G19" s="398">
        <v>93</v>
      </c>
      <c r="H19" s="398">
        <v>2.54</v>
      </c>
      <c r="I19" s="398">
        <v>36.1</v>
      </c>
      <c r="J19" s="398">
        <v>1</v>
      </c>
      <c r="K19" s="398"/>
      <c r="L19" s="398">
        <v>0.2</v>
      </c>
      <c r="M19" s="398">
        <v>1.28</v>
      </c>
      <c r="N19" s="398">
        <v>1.02</v>
      </c>
      <c r="O19" s="398">
        <v>1.02</v>
      </c>
      <c r="P19" s="397"/>
      <c r="Q19" s="398">
        <v>1.6</v>
      </c>
      <c r="R19" s="398">
        <v>0.9</v>
      </c>
      <c r="S19" s="398">
        <v>2</v>
      </c>
      <c r="T19" s="398">
        <v>0.51</v>
      </c>
      <c r="U19" s="398">
        <v>39</v>
      </c>
      <c r="V19" s="398">
        <v>1393</v>
      </c>
      <c r="W19" s="398">
        <v>0.62</v>
      </c>
      <c r="X19" s="398">
        <v>1.21</v>
      </c>
      <c r="Y19" s="398">
        <v>0.73</v>
      </c>
      <c r="Z19" s="398">
        <v>2.05</v>
      </c>
      <c r="AA19" s="398">
        <f t="shared" si="0"/>
        <v>2.78</v>
      </c>
      <c r="AB19" s="398">
        <v>1.03</v>
      </c>
      <c r="AC19" s="398">
        <v>1.83</v>
      </c>
      <c r="AD19" s="398">
        <v>3.59</v>
      </c>
      <c r="AE19" s="398">
        <v>2.8</v>
      </c>
      <c r="AF19" s="398">
        <v>0.9</v>
      </c>
      <c r="AG19" s="398">
        <v>0.29</v>
      </c>
      <c r="AH19" s="398">
        <f t="shared" si="1"/>
        <v>1.19</v>
      </c>
      <c r="AI19" s="398">
        <v>1.75</v>
      </c>
      <c r="AJ19" s="398">
        <v>1.83</v>
      </c>
      <c r="AK19" s="398">
        <f t="shared" si="2"/>
        <v>3.58</v>
      </c>
      <c r="AL19" s="398">
        <v>1.59</v>
      </c>
      <c r="AM19" s="398">
        <v>0.5</v>
      </c>
      <c r="AN19" s="398">
        <v>2.28</v>
      </c>
      <c r="AO19" s="398"/>
      <c r="AP19" s="398"/>
      <c r="AQ19" s="398"/>
      <c r="AR19" s="398"/>
      <c r="AS19" s="398"/>
      <c r="AT19" s="398"/>
      <c r="AU19" s="398"/>
      <c r="AV19" s="398"/>
      <c r="AW19" s="398"/>
      <c r="AX19" s="398"/>
      <c r="AY19" s="398"/>
      <c r="AZ19" s="398"/>
      <c r="BA19" s="398"/>
      <c r="BB19" s="398"/>
      <c r="BC19" s="398"/>
      <c r="BD19" s="398"/>
      <c r="BE19" s="398"/>
    </row>
    <row r="20" spans="1:57" ht="14.25">
      <c r="A20" s="387"/>
      <c r="B20" s="112" t="s">
        <v>283</v>
      </c>
      <c r="C20" s="397"/>
      <c r="D20" s="397"/>
      <c r="E20" s="397">
        <v>100</v>
      </c>
      <c r="F20" s="397">
        <v>1</v>
      </c>
      <c r="G20" s="398">
        <v>92</v>
      </c>
      <c r="H20" s="398">
        <v>1.53</v>
      </c>
      <c r="I20" s="398">
        <v>19.2</v>
      </c>
      <c r="J20" s="398">
        <v>2.1</v>
      </c>
      <c r="K20" s="398"/>
      <c r="L20" s="398">
        <v>14.4</v>
      </c>
      <c r="M20" s="398">
        <v>0.17</v>
      </c>
      <c r="N20" s="398">
        <v>0.65</v>
      </c>
      <c r="O20" s="398"/>
      <c r="P20" s="397"/>
      <c r="Q20" s="398">
        <v>1.41</v>
      </c>
      <c r="R20" s="398">
        <v>0.03</v>
      </c>
      <c r="S20" s="398">
        <v>54</v>
      </c>
      <c r="T20" s="398">
        <v>0.04</v>
      </c>
      <c r="U20" s="398"/>
      <c r="V20" s="398">
        <v>1089</v>
      </c>
      <c r="W20" s="398">
        <v>0.3</v>
      </c>
      <c r="X20" s="398">
        <v>1.97</v>
      </c>
      <c r="Y20" s="398">
        <v>0.82</v>
      </c>
      <c r="Z20" s="398">
        <v>0.79</v>
      </c>
      <c r="AA20" s="398">
        <f t="shared" si="0"/>
        <v>1.6099999999999999</v>
      </c>
      <c r="AB20" s="398">
        <v>0.36</v>
      </c>
      <c r="AC20" s="398">
        <v>0.63</v>
      </c>
      <c r="AD20" s="398">
        <v>1.18</v>
      </c>
      <c r="AE20" s="398">
        <v>0.5</v>
      </c>
      <c r="AF20" s="398">
        <v>0.28</v>
      </c>
      <c r="AG20" s="398">
        <v>0.28</v>
      </c>
      <c r="AH20" s="398">
        <f t="shared" si="1"/>
        <v>0.56</v>
      </c>
      <c r="AI20" s="398">
        <v>0.88</v>
      </c>
      <c r="AJ20" s="398">
        <v>0.44</v>
      </c>
      <c r="AK20" s="398">
        <f t="shared" si="2"/>
        <v>1.32</v>
      </c>
      <c r="AL20" s="398">
        <v>0.58</v>
      </c>
      <c r="AM20" s="398">
        <v>0.12</v>
      </c>
      <c r="AN20" s="398">
        <v>0.91</v>
      </c>
      <c r="AO20" s="398"/>
      <c r="AP20" s="398"/>
      <c r="AQ20" s="398"/>
      <c r="AR20" s="398"/>
      <c r="AS20" s="398"/>
      <c r="AT20" s="398"/>
      <c r="AU20" s="398"/>
      <c r="AV20" s="398"/>
      <c r="AW20" s="398"/>
      <c r="AX20" s="398"/>
      <c r="AY20" s="398"/>
      <c r="AZ20" s="398"/>
      <c r="BA20" s="398"/>
      <c r="BB20" s="398"/>
      <c r="BC20" s="398"/>
      <c r="BD20" s="398"/>
      <c r="BE20" s="398"/>
    </row>
    <row r="21" spans="1:57" ht="12.75">
      <c r="A21" s="387"/>
      <c r="B21" t="s">
        <v>280</v>
      </c>
      <c r="C21" s="397"/>
      <c r="D21" s="397"/>
      <c r="E21" s="397">
        <v>100</v>
      </c>
      <c r="F21" s="397">
        <v>1</v>
      </c>
      <c r="G21" s="398">
        <v>94</v>
      </c>
      <c r="H21" s="398">
        <v>1.92</v>
      </c>
      <c r="I21" s="398">
        <v>27.8</v>
      </c>
      <c r="J21" s="398">
        <v>9.2</v>
      </c>
      <c r="K21" s="398"/>
      <c r="L21" s="398">
        <v>12</v>
      </c>
      <c r="M21" s="398">
        <v>0.1</v>
      </c>
      <c r="N21" s="398">
        <v>0.4</v>
      </c>
      <c r="O21" s="398">
        <v>0.39</v>
      </c>
      <c r="P21" s="397"/>
      <c r="Q21" s="398">
        <v>0.17</v>
      </c>
      <c r="R21" s="398">
        <v>0.07</v>
      </c>
      <c r="S21" s="398">
        <v>22</v>
      </c>
      <c r="T21" s="398">
        <v>0.09</v>
      </c>
      <c r="U21" s="398">
        <v>55</v>
      </c>
      <c r="V21" s="398">
        <v>1180</v>
      </c>
      <c r="W21" s="398">
        <v>0.9</v>
      </c>
      <c r="X21" s="398">
        <v>0.97</v>
      </c>
      <c r="Y21" s="398">
        <v>0.49</v>
      </c>
      <c r="Z21" s="398">
        <v>0.7</v>
      </c>
      <c r="AA21" s="398">
        <f t="shared" si="0"/>
        <v>1.19</v>
      </c>
      <c r="AB21" s="398">
        <v>0.62</v>
      </c>
      <c r="AC21" s="398">
        <v>0.99</v>
      </c>
      <c r="AD21" s="398">
        <v>3.01</v>
      </c>
      <c r="AE21" s="398">
        <v>0.78</v>
      </c>
      <c r="AF21" s="398">
        <v>0.4</v>
      </c>
      <c r="AG21" s="398">
        <v>0.24</v>
      </c>
      <c r="AH21" s="398">
        <f t="shared" si="1"/>
        <v>0.64</v>
      </c>
      <c r="AI21" s="398">
        <v>0.94</v>
      </c>
      <c r="AJ21" s="398">
        <v>0.84</v>
      </c>
      <c r="AK21" s="398">
        <f t="shared" si="2"/>
        <v>1.7799999999999998</v>
      </c>
      <c r="AL21" s="398">
        <v>0.49</v>
      </c>
      <c r="AM21" s="398">
        <v>0.2</v>
      </c>
      <c r="AN21" s="398">
        <v>1.18</v>
      </c>
      <c r="AO21" s="398"/>
      <c r="AP21" s="398"/>
      <c r="AQ21" s="398"/>
      <c r="AR21" s="398"/>
      <c r="AS21" s="398"/>
      <c r="AT21" s="398"/>
      <c r="AU21" s="398"/>
      <c r="AV21" s="398"/>
      <c r="AW21" s="398"/>
      <c r="AX21" s="398"/>
      <c r="AY21" s="398"/>
      <c r="AZ21" s="398"/>
      <c r="BA21" s="398"/>
      <c r="BB21" s="398"/>
      <c r="BC21" s="398"/>
      <c r="BD21" s="398"/>
      <c r="BE21" s="398"/>
    </row>
    <row r="22" spans="1:57" ht="12.75">
      <c r="A22" s="387"/>
      <c r="B22" t="s">
        <v>281</v>
      </c>
      <c r="C22" s="397"/>
      <c r="D22" s="397"/>
      <c r="E22" s="397">
        <v>100</v>
      </c>
      <c r="F22" s="397">
        <v>1</v>
      </c>
      <c r="G22" s="398">
        <v>93</v>
      </c>
      <c r="H22" s="398">
        <v>2.48</v>
      </c>
      <c r="I22" s="398">
        <v>27.4</v>
      </c>
      <c r="J22" s="398">
        <v>9</v>
      </c>
      <c r="K22" s="398">
        <v>4.55</v>
      </c>
      <c r="L22" s="398">
        <v>9.1</v>
      </c>
      <c r="M22" s="398">
        <v>0.17</v>
      </c>
      <c r="N22" s="398">
        <v>0.72</v>
      </c>
      <c r="O22" s="398">
        <v>0.39</v>
      </c>
      <c r="P22" s="397"/>
      <c r="Q22" s="398">
        <v>0.65</v>
      </c>
      <c r="R22" s="398">
        <v>0.17</v>
      </c>
      <c r="S22" s="398">
        <v>24</v>
      </c>
      <c r="T22" s="398">
        <v>0.48</v>
      </c>
      <c r="U22" s="398">
        <v>80</v>
      </c>
      <c r="V22" s="398">
        <v>2637</v>
      </c>
      <c r="W22" s="398">
        <v>0.9</v>
      </c>
      <c r="X22" s="398">
        <v>0.98</v>
      </c>
      <c r="Y22" s="398">
        <v>0.57</v>
      </c>
      <c r="Z22" s="398">
        <v>1.61</v>
      </c>
      <c r="AA22" s="398">
        <f t="shared" si="0"/>
        <v>2.18</v>
      </c>
      <c r="AB22" s="398">
        <v>0.66</v>
      </c>
      <c r="AC22" s="398">
        <v>1</v>
      </c>
      <c r="AD22" s="398">
        <v>2.2</v>
      </c>
      <c r="AE22" s="398">
        <v>0.75</v>
      </c>
      <c r="AF22" s="398">
        <v>0.6</v>
      </c>
      <c r="AG22" s="398">
        <v>0.4</v>
      </c>
      <c r="AH22" s="398">
        <f t="shared" si="1"/>
        <v>1</v>
      </c>
      <c r="AI22" s="398">
        <v>1.2</v>
      </c>
      <c r="AJ22" s="398">
        <v>0.74</v>
      </c>
      <c r="AK22" s="398">
        <f t="shared" si="2"/>
        <v>1.94</v>
      </c>
      <c r="AL22" s="398">
        <v>0.92</v>
      </c>
      <c r="AM22" s="398">
        <v>0.19</v>
      </c>
      <c r="AN22" s="398">
        <v>1.3</v>
      </c>
      <c r="AO22" s="398"/>
      <c r="AP22" s="398"/>
      <c r="AQ22" s="398"/>
      <c r="AR22" s="398"/>
      <c r="AS22" s="398"/>
      <c r="AT22" s="398"/>
      <c r="AU22" s="398"/>
      <c r="AV22" s="398"/>
      <c r="AW22" s="398"/>
      <c r="AX22" s="398"/>
      <c r="AY22" s="398"/>
      <c r="AZ22" s="398"/>
      <c r="BA22" s="398"/>
      <c r="BB22" s="398"/>
      <c r="BC22" s="398"/>
      <c r="BD22" s="398"/>
      <c r="BE22" s="398"/>
    </row>
    <row r="23" spans="1:57" ht="12.75">
      <c r="A23" s="387"/>
      <c r="B23" t="s">
        <v>284</v>
      </c>
      <c r="C23" s="397"/>
      <c r="D23" s="397"/>
      <c r="E23" s="397">
        <v>100</v>
      </c>
      <c r="F23" s="397">
        <v>1</v>
      </c>
      <c r="G23" s="398">
        <v>92</v>
      </c>
      <c r="H23" s="398">
        <v>2.93</v>
      </c>
      <c r="I23" s="398">
        <v>28.5</v>
      </c>
      <c r="J23" s="398">
        <v>9</v>
      </c>
      <c r="K23" s="398">
        <v>4.55</v>
      </c>
      <c r="L23" s="398">
        <v>4</v>
      </c>
      <c r="M23" s="398">
        <v>0.35</v>
      </c>
      <c r="N23" s="398">
        <v>1.27</v>
      </c>
      <c r="O23" s="398">
        <v>1.17</v>
      </c>
      <c r="P23" s="397"/>
      <c r="Q23" s="398">
        <v>1.75</v>
      </c>
      <c r="R23" s="398">
        <v>0.26</v>
      </c>
      <c r="S23" s="398">
        <v>74</v>
      </c>
      <c r="T23" s="398">
        <v>0.26</v>
      </c>
      <c r="U23" s="398">
        <v>85</v>
      </c>
      <c r="V23" s="398">
        <v>4842</v>
      </c>
      <c r="W23" s="398">
        <v>1.1</v>
      </c>
      <c r="X23" s="398">
        <v>1.05</v>
      </c>
      <c r="Y23" s="398">
        <v>1.1</v>
      </c>
      <c r="Z23" s="398">
        <v>1.3</v>
      </c>
      <c r="AA23" s="398">
        <f t="shared" si="0"/>
        <v>2.4000000000000004</v>
      </c>
      <c r="AB23" s="398">
        <v>0.7</v>
      </c>
      <c r="AC23" s="398">
        <v>1.25</v>
      </c>
      <c r="AD23" s="398">
        <v>2.11</v>
      </c>
      <c r="AE23" s="398">
        <v>0.9</v>
      </c>
      <c r="AF23" s="398">
        <v>0.5</v>
      </c>
      <c r="AG23" s="398">
        <v>0.4</v>
      </c>
      <c r="AH23" s="398">
        <f t="shared" si="1"/>
        <v>0.9</v>
      </c>
      <c r="AI23" s="398">
        <v>1.3</v>
      </c>
      <c r="AJ23" s="398">
        <v>0.95</v>
      </c>
      <c r="AK23" s="398">
        <f t="shared" si="2"/>
        <v>2.25</v>
      </c>
      <c r="AL23" s="398">
        <v>1</v>
      </c>
      <c r="AM23" s="398">
        <v>0.3</v>
      </c>
      <c r="AN23" s="398">
        <v>1.39</v>
      </c>
      <c r="AO23" s="398"/>
      <c r="AP23" s="398"/>
      <c r="AQ23" s="398"/>
      <c r="AR23" s="398"/>
      <c r="AS23" s="398"/>
      <c r="AT23" s="398"/>
      <c r="AU23" s="398"/>
      <c r="AV23" s="398"/>
      <c r="AW23" s="398"/>
      <c r="AX23" s="398"/>
      <c r="AY23" s="398"/>
      <c r="AZ23" s="398"/>
      <c r="BA23" s="398"/>
      <c r="BB23" s="398"/>
      <c r="BC23" s="398"/>
      <c r="BD23" s="398"/>
      <c r="BE23" s="398"/>
    </row>
    <row r="24" spans="1:57" ht="12.75">
      <c r="A24" s="387"/>
      <c r="B24" t="s">
        <v>319</v>
      </c>
      <c r="C24" s="397"/>
      <c r="D24" s="397"/>
      <c r="E24" s="397">
        <v>100</v>
      </c>
      <c r="F24" s="397">
        <v>1</v>
      </c>
      <c r="G24" s="398">
        <v>90</v>
      </c>
      <c r="H24" s="398">
        <v>3.72</v>
      </c>
      <c r="I24" s="398">
        <v>62</v>
      </c>
      <c r="J24" s="398">
        <v>2.5</v>
      </c>
      <c r="K24" s="398"/>
      <c r="L24" s="398">
        <v>1.3</v>
      </c>
      <c r="M24" s="398"/>
      <c r="N24" s="398">
        <v>0.5</v>
      </c>
      <c r="O24" s="398">
        <v>0.14</v>
      </c>
      <c r="P24" s="397"/>
      <c r="Q24" s="398">
        <v>0.35</v>
      </c>
      <c r="R24" s="398">
        <v>0.05</v>
      </c>
      <c r="S24" s="398">
        <v>4</v>
      </c>
      <c r="T24" s="398">
        <v>0.02</v>
      </c>
      <c r="U24" s="398">
        <v>33</v>
      </c>
      <c r="V24" s="398">
        <v>330</v>
      </c>
      <c r="W24" s="398">
        <v>0.2</v>
      </c>
      <c r="X24" s="398">
        <v>1.82</v>
      </c>
      <c r="Y24" s="398">
        <v>1.67</v>
      </c>
      <c r="Z24" s="398">
        <v>2.96</v>
      </c>
      <c r="AA24" s="398">
        <f t="shared" si="0"/>
        <v>4.63</v>
      </c>
      <c r="AB24" s="398">
        <v>1.2</v>
      </c>
      <c r="AC24" s="398">
        <v>2.45</v>
      </c>
      <c r="AD24" s="398">
        <v>10.04</v>
      </c>
      <c r="AE24" s="398">
        <v>1.03</v>
      </c>
      <c r="AF24" s="398">
        <v>1.49</v>
      </c>
      <c r="AG24" s="398">
        <v>1.1</v>
      </c>
      <c r="AH24" s="398">
        <f t="shared" si="1"/>
        <v>2.59</v>
      </c>
      <c r="AI24" s="398">
        <v>3.56</v>
      </c>
      <c r="AJ24" s="398">
        <v>3.07</v>
      </c>
      <c r="AK24" s="398">
        <f t="shared" si="2"/>
        <v>6.63</v>
      </c>
      <c r="AL24" s="398">
        <v>2</v>
      </c>
      <c r="AM24" s="398">
        <v>0.36</v>
      </c>
      <c r="AN24" s="398">
        <v>2.78</v>
      </c>
      <c r="AO24" s="398"/>
      <c r="AP24" s="398"/>
      <c r="AQ24" s="398"/>
      <c r="AR24" s="398"/>
      <c r="AS24" s="398"/>
      <c r="AT24" s="398"/>
      <c r="AU24" s="398"/>
      <c r="AV24" s="398"/>
      <c r="AW24" s="398"/>
      <c r="AX24" s="398"/>
      <c r="AY24" s="398"/>
      <c r="AZ24" s="398"/>
      <c r="BA24" s="398"/>
      <c r="BB24" s="398"/>
      <c r="BC24" s="398"/>
      <c r="BD24" s="398"/>
      <c r="BE24" s="398"/>
    </row>
    <row r="25" spans="1:57" ht="12.75">
      <c r="A25" s="387"/>
      <c r="B25" t="s">
        <v>285</v>
      </c>
      <c r="C25" s="397"/>
      <c r="D25" s="397"/>
      <c r="E25" s="397">
        <v>100</v>
      </c>
      <c r="F25" s="397">
        <v>1</v>
      </c>
      <c r="G25" s="398">
        <v>90</v>
      </c>
      <c r="H25" s="398">
        <v>1.75</v>
      </c>
      <c r="I25" s="398">
        <v>21</v>
      </c>
      <c r="J25" s="398">
        <v>2.5</v>
      </c>
      <c r="K25" s="398"/>
      <c r="L25" s="398">
        <v>8</v>
      </c>
      <c r="M25" s="398">
        <v>0.4</v>
      </c>
      <c r="N25" s="398">
        <v>0.8</v>
      </c>
      <c r="O25" s="398"/>
      <c r="P25" s="397"/>
      <c r="Q25" s="398">
        <v>0.57</v>
      </c>
      <c r="R25" s="398">
        <v>0.22</v>
      </c>
      <c r="S25" s="398">
        <v>24</v>
      </c>
      <c r="T25" s="398">
        <v>0.15</v>
      </c>
      <c r="U25" s="398">
        <v>70</v>
      </c>
      <c r="V25" s="398">
        <v>1518</v>
      </c>
      <c r="W25" s="398">
        <v>0.3</v>
      </c>
      <c r="X25" s="398">
        <v>1.01</v>
      </c>
      <c r="Y25" s="398">
        <v>0.9</v>
      </c>
      <c r="Z25" s="398">
        <v>0.8</v>
      </c>
      <c r="AA25" s="398">
        <f t="shared" si="0"/>
        <v>1.7000000000000002</v>
      </c>
      <c r="AB25" s="398">
        <v>0.71</v>
      </c>
      <c r="AC25" s="398">
        <v>0.65</v>
      </c>
      <c r="AD25" s="398">
        <v>1.89</v>
      </c>
      <c r="AE25" s="398">
        <v>0.63</v>
      </c>
      <c r="AF25" s="398">
        <v>0.45</v>
      </c>
      <c r="AG25" s="398">
        <v>0.51</v>
      </c>
      <c r="AH25" s="398">
        <f t="shared" si="1"/>
        <v>0.96</v>
      </c>
      <c r="AI25" s="398">
        <v>0.77</v>
      </c>
      <c r="AJ25" s="398">
        <v>0.58</v>
      </c>
      <c r="AK25" s="398">
        <f t="shared" si="2"/>
        <v>1.35</v>
      </c>
      <c r="AL25" s="398">
        <v>0.89</v>
      </c>
      <c r="AM25" s="398">
        <v>0.1</v>
      </c>
      <c r="AN25" s="398">
        <v>0.05</v>
      </c>
      <c r="AO25" s="398"/>
      <c r="AP25" s="398"/>
      <c r="AQ25" s="398"/>
      <c r="AR25" s="398"/>
      <c r="AS25" s="398"/>
      <c r="AT25" s="398"/>
      <c r="AU25" s="398"/>
      <c r="AV25" s="398"/>
      <c r="AW25" s="398"/>
      <c r="AX25" s="398"/>
      <c r="AY25" s="398"/>
      <c r="AZ25" s="398"/>
      <c r="BA25" s="398"/>
      <c r="BB25" s="398"/>
      <c r="BC25" s="398"/>
      <c r="BD25" s="398"/>
      <c r="BE25" s="398"/>
    </row>
    <row r="26" spans="1:57" ht="12.75">
      <c r="A26" s="387"/>
      <c r="B26" t="s">
        <v>286</v>
      </c>
      <c r="C26" s="397"/>
      <c r="D26" s="397"/>
      <c r="E26" s="397">
        <v>100</v>
      </c>
      <c r="F26" s="397">
        <v>1</v>
      </c>
      <c r="G26" s="398">
        <v>89</v>
      </c>
      <c r="H26" s="398">
        <v>3.35</v>
      </c>
      <c r="I26" s="398">
        <v>8.5</v>
      </c>
      <c r="J26" s="398">
        <v>3.8</v>
      </c>
      <c r="K26" s="398">
        <v>2.2</v>
      </c>
      <c r="L26" s="398">
        <v>2.2</v>
      </c>
      <c r="M26" s="398">
        <v>0.02</v>
      </c>
      <c r="N26" s="398">
        <v>0.28</v>
      </c>
      <c r="O26" s="398">
        <v>0.08</v>
      </c>
      <c r="P26" s="397"/>
      <c r="Q26" s="398">
        <v>0.3</v>
      </c>
      <c r="R26" s="398">
        <v>0.04</v>
      </c>
      <c r="S26" s="398">
        <v>7</v>
      </c>
      <c r="T26" s="398">
        <v>0.02</v>
      </c>
      <c r="U26" s="398">
        <v>18</v>
      </c>
      <c r="V26" s="398">
        <v>620</v>
      </c>
      <c r="W26" s="398">
        <v>0.4</v>
      </c>
      <c r="X26" s="398">
        <v>0.38</v>
      </c>
      <c r="Y26" s="398">
        <v>0.33</v>
      </c>
      <c r="Z26" s="398">
        <v>0.37</v>
      </c>
      <c r="AA26" s="398">
        <f t="shared" si="0"/>
        <v>0.7</v>
      </c>
      <c r="AB26" s="398">
        <v>0.23</v>
      </c>
      <c r="AC26" s="398">
        <v>0.29</v>
      </c>
      <c r="AD26" s="398">
        <v>1</v>
      </c>
      <c r="AE26" s="398">
        <v>0.26</v>
      </c>
      <c r="AF26" s="398">
        <v>0.18</v>
      </c>
      <c r="AG26" s="398">
        <v>0.18</v>
      </c>
      <c r="AH26" s="398">
        <f t="shared" si="1"/>
        <v>0.36</v>
      </c>
      <c r="AI26" s="398">
        <v>0.38</v>
      </c>
      <c r="AJ26" s="398">
        <v>0.3</v>
      </c>
      <c r="AK26" s="398">
        <f t="shared" si="2"/>
        <v>0.6799999999999999</v>
      </c>
      <c r="AL26" s="398">
        <v>0.29</v>
      </c>
      <c r="AM26" s="398">
        <v>0.06</v>
      </c>
      <c r="AN26" s="398">
        <v>0.4</v>
      </c>
      <c r="AO26" s="398"/>
      <c r="AP26" s="398"/>
      <c r="AQ26" s="398"/>
      <c r="AR26" s="398"/>
      <c r="AS26" s="398"/>
      <c r="AT26" s="398"/>
      <c r="AU26" s="398"/>
      <c r="AV26" s="398"/>
      <c r="AW26" s="398"/>
      <c r="AX26" s="398"/>
      <c r="AY26" s="398"/>
      <c r="AZ26" s="398"/>
      <c r="BA26" s="398"/>
      <c r="BB26" s="398"/>
      <c r="BC26" s="398"/>
      <c r="BD26" s="398"/>
      <c r="BE26" s="398"/>
    </row>
    <row r="27" spans="1:57" ht="12.75">
      <c r="A27" s="387"/>
      <c r="B27" t="s">
        <v>287</v>
      </c>
      <c r="C27" s="397"/>
      <c r="D27" s="397"/>
      <c r="E27" s="397">
        <v>100</v>
      </c>
      <c r="F27" s="397">
        <v>1</v>
      </c>
      <c r="G27" s="398">
        <v>90</v>
      </c>
      <c r="H27" s="398">
        <v>2.9</v>
      </c>
      <c r="I27" s="398">
        <v>10.4</v>
      </c>
      <c r="J27" s="398">
        <v>8</v>
      </c>
      <c r="K27" s="398">
        <v>3.28</v>
      </c>
      <c r="L27" s="398">
        <v>5</v>
      </c>
      <c r="M27" s="398">
        <v>0.05</v>
      </c>
      <c r="N27" s="398">
        <v>0.52</v>
      </c>
      <c r="O27" s="398"/>
      <c r="P27" s="397"/>
      <c r="Q27" s="398">
        <v>0.59</v>
      </c>
      <c r="R27" s="398">
        <v>0.05</v>
      </c>
      <c r="S27" s="398">
        <v>15</v>
      </c>
      <c r="T27" s="398">
        <v>0.08</v>
      </c>
      <c r="U27" s="398">
        <v>3</v>
      </c>
      <c r="V27" s="398">
        <v>1155</v>
      </c>
      <c r="W27" s="398">
        <v>0.3</v>
      </c>
      <c r="X27" s="398">
        <v>0.47</v>
      </c>
      <c r="Y27" s="398">
        <v>0.4</v>
      </c>
      <c r="Z27" s="398">
        <v>0.5</v>
      </c>
      <c r="AA27" s="398">
        <f t="shared" si="0"/>
        <v>0.9</v>
      </c>
      <c r="AB27" s="398">
        <v>0.2</v>
      </c>
      <c r="AC27" s="398">
        <v>0.4</v>
      </c>
      <c r="AD27" s="398">
        <v>0.84</v>
      </c>
      <c r="AE27" s="398">
        <v>0.4</v>
      </c>
      <c r="AF27" s="398">
        <v>0.13</v>
      </c>
      <c r="AG27" s="398">
        <v>0.13</v>
      </c>
      <c r="AH27" s="398">
        <f t="shared" si="1"/>
        <v>0.26</v>
      </c>
      <c r="AI27" s="398">
        <v>0.35</v>
      </c>
      <c r="AJ27" s="398">
        <v>0.49</v>
      </c>
      <c r="AK27" s="398">
        <f t="shared" si="2"/>
        <v>0.84</v>
      </c>
      <c r="AL27" s="398">
        <v>0.4</v>
      </c>
      <c r="AM27" s="398">
        <v>0.1</v>
      </c>
      <c r="AN27" s="398">
        <v>0.49</v>
      </c>
      <c r="AO27" s="398"/>
      <c r="AP27" s="398"/>
      <c r="AQ27" s="398"/>
      <c r="AR27" s="398"/>
      <c r="AS27" s="398"/>
      <c r="AT27" s="398"/>
      <c r="AU27" s="398"/>
      <c r="AV27" s="398"/>
      <c r="AW27" s="398"/>
      <c r="AX27" s="398"/>
      <c r="AY27" s="398"/>
      <c r="AZ27" s="398"/>
      <c r="BA27" s="398"/>
      <c r="BB27" s="398"/>
      <c r="BC27" s="398"/>
      <c r="BD27" s="398"/>
      <c r="BE27" s="398"/>
    </row>
    <row r="28" spans="1:57" ht="12.75">
      <c r="A28" s="387"/>
      <c r="B28" t="s">
        <v>320</v>
      </c>
      <c r="C28" s="397"/>
      <c r="D28" s="397"/>
      <c r="E28" s="397">
        <v>100</v>
      </c>
      <c r="F28" s="397">
        <v>1</v>
      </c>
      <c r="G28" s="398">
        <v>93</v>
      </c>
      <c r="H28" s="398">
        <v>2.32</v>
      </c>
      <c r="I28" s="398">
        <v>40.9</v>
      </c>
      <c r="J28" s="398">
        <v>3.9</v>
      </c>
      <c r="K28" s="398">
        <v>2.47</v>
      </c>
      <c r="L28" s="398">
        <v>12</v>
      </c>
      <c r="M28" s="398">
        <v>0.2</v>
      </c>
      <c r="N28" s="398">
        <v>1.05</v>
      </c>
      <c r="O28" s="398"/>
      <c r="P28" s="397"/>
      <c r="Q28" s="398">
        <v>1.19</v>
      </c>
      <c r="R28" s="398">
        <v>0.04</v>
      </c>
      <c r="S28" s="398">
        <v>23</v>
      </c>
      <c r="T28" s="398">
        <v>0.04</v>
      </c>
      <c r="U28" s="398">
        <v>64</v>
      </c>
      <c r="V28" s="398">
        <v>2753</v>
      </c>
      <c r="W28" s="398">
        <v>1</v>
      </c>
      <c r="X28" s="398">
        <v>4.35</v>
      </c>
      <c r="Y28" s="398">
        <v>1.69</v>
      </c>
      <c r="Z28" s="398">
        <v>1.68</v>
      </c>
      <c r="AA28" s="398">
        <f t="shared" si="0"/>
        <v>3.37</v>
      </c>
      <c r="AB28" s="398">
        <v>1.07</v>
      </c>
      <c r="AC28" s="398">
        <v>1.31</v>
      </c>
      <c r="AD28" s="398">
        <v>2.23</v>
      </c>
      <c r="AE28" s="398">
        <v>1.59</v>
      </c>
      <c r="AF28" s="398">
        <v>0.55</v>
      </c>
      <c r="AG28" s="398">
        <v>0.59</v>
      </c>
      <c r="AH28" s="398">
        <f t="shared" si="1"/>
        <v>1.1400000000000001</v>
      </c>
      <c r="AI28" s="398">
        <v>2.2</v>
      </c>
      <c r="AJ28" s="398">
        <v>1.09</v>
      </c>
      <c r="AK28" s="398">
        <f t="shared" si="2"/>
        <v>3.29</v>
      </c>
      <c r="AL28" s="398">
        <v>1.3</v>
      </c>
      <c r="AM28" s="398">
        <v>0.5</v>
      </c>
      <c r="AN28" s="398">
        <v>1.84</v>
      </c>
      <c r="AO28" s="398"/>
      <c r="AP28" s="398"/>
      <c r="AQ28" s="398"/>
      <c r="AR28" s="398"/>
      <c r="AS28" s="398"/>
      <c r="AT28" s="398"/>
      <c r="AU28" s="398"/>
      <c r="AV28" s="398"/>
      <c r="AW28" s="398"/>
      <c r="AX28" s="398"/>
      <c r="AY28" s="398"/>
      <c r="AZ28" s="398"/>
      <c r="BA28" s="398"/>
      <c r="BB28" s="398"/>
      <c r="BC28" s="398"/>
      <c r="BD28" s="398"/>
      <c r="BE28" s="398"/>
    </row>
    <row r="29" spans="1:57" ht="12.75">
      <c r="A29" s="387"/>
      <c r="B29" t="s">
        <v>321</v>
      </c>
      <c r="C29" s="397"/>
      <c r="D29" s="397"/>
      <c r="E29" s="397">
        <v>100</v>
      </c>
      <c r="F29" s="397">
        <v>1</v>
      </c>
      <c r="G29" s="398">
        <v>90</v>
      </c>
      <c r="H29" s="398">
        <v>2.4</v>
      </c>
      <c r="I29" s="398">
        <v>41.4</v>
      </c>
      <c r="J29" s="398">
        <v>0.5</v>
      </c>
      <c r="K29" s="398"/>
      <c r="L29" s="398">
        <v>13.6</v>
      </c>
      <c r="M29" s="398">
        <v>0.15</v>
      </c>
      <c r="N29" s="398">
        <v>0.97</v>
      </c>
      <c r="O29" s="398">
        <v>0.22</v>
      </c>
      <c r="P29" s="397"/>
      <c r="Q29" s="398">
        <v>1.22</v>
      </c>
      <c r="R29" s="398">
        <v>0.03</v>
      </c>
      <c r="S29" s="398">
        <v>20</v>
      </c>
      <c r="T29" s="398">
        <v>0.04</v>
      </c>
      <c r="U29" s="398">
        <v>70</v>
      </c>
      <c r="V29" s="398">
        <v>2933</v>
      </c>
      <c r="W29" s="398">
        <v>2.7</v>
      </c>
      <c r="X29" s="398">
        <v>4.66</v>
      </c>
      <c r="Y29" s="398">
        <v>1.69</v>
      </c>
      <c r="Z29" s="398">
        <v>1.78</v>
      </c>
      <c r="AA29" s="398">
        <f t="shared" si="0"/>
        <v>3.4699999999999998</v>
      </c>
      <c r="AB29" s="398">
        <v>1.1</v>
      </c>
      <c r="AC29" s="398">
        <v>1.33</v>
      </c>
      <c r="AD29" s="398">
        <v>2.41</v>
      </c>
      <c r="AE29" s="398">
        <v>1.76</v>
      </c>
      <c r="AF29" s="398">
        <v>0.51</v>
      </c>
      <c r="AG29" s="398">
        <v>0.62</v>
      </c>
      <c r="AH29" s="398">
        <f t="shared" si="1"/>
        <v>1.13</v>
      </c>
      <c r="AI29" s="398">
        <v>2.23</v>
      </c>
      <c r="AJ29" s="398">
        <v>1.14</v>
      </c>
      <c r="AK29" s="398">
        <f t="shared" si="2"/>
        <v>3.37</v>
      </c>
      <c r="AL29" s="398">
        <v>1.34</v>
      </c>
      <c r="AM29" s="398">
        <v>0.52</v>
      </c>
      <c r="AN29" s="398">
        <v>1.82</v>
      </c>
      <c r="AO29" s="398"/>
      <c r="AP29" s="398"/>
      <c r="AQ29" s="398"/>
      <c r="AR29" s="398"/>
      <c r="AS29" s="398"/>
      <c r="AT29" s="398"/>
      <c r="AU29" s="398"/>
      <c r="AV29" s="398"/>
      <c r="AW29" s="398"/>
      <c r="AX29" s="398"/>
      <c r="AY29" s="398"/>
      <c r="AZ29" s="398"/>
      <c r="BA29" s="398"/>
      <c r="BB29" s="398"/>
      <c r="BC29" s="398"/>
      <c r="BD29" s="398"/>
      <c r="BE29" s="398"/>
    </row>
    <row r="30" spans="1:57" ht="12.75">
      <c r="A30" s="387"/>
      <c r="B30" t="s">
        <v>322</v>
      </c>
      <c r="C30" s="397"/>
      <c r="D30" s="397"/>
      <c r="E30" s="397">
        <v>100</v>
      </c>
      <c r="F30" s="397">
        <v>1</v>
      </c>
      <c r="G30" s="398">
        <v>91</v>
      </c>
      <c r="H30" s="398">
        <v>1.86</v>
      </c>
      <c r="I30" s="398">
        <v>44.7</v>
      </c>
      <c r="J30" s="398">
        <v>1.6</v>
      </c>
      <c r="K30" s="398"/>
      <c r="L30" s="398">
        <v>11.1</v>
      </c>
      <c r="M30" s="398">
        <v>0.15</v>
      </c>
      <c r="N30" s="398">
        <v>1.25</v>
      </c>
      <c r="O30" s="398">
        <v>0.37</v>
      </c>
      <c r="P30" s="397"/>
      <c r="Q30" s="398"/>
      <c r="R30" s="398"/>
      <c r="S30" s="398"/>
      <c r="T30" s="398"/>
      <c r="U30" s="398"/>
      <c r="V30" s="398">
        <v>2685</v>
      </c>
      <c r="W30" s="398">
        <v>0.9</v>
      </c>
      <c r="X30" s="398">
        <v>4.59</v>
      </c>
      <c r="Y30" s="398">
        <v>1.7</v>
      </c>
      <c r="Z30" s="398">
        <v>1.74</v>
      </c>
      <c r="AA30" s="398">
        <f t="shared" si="0"/>
        <v>3.44</v>
      </c>
      <c r="AB30" s="398">
        <v>1.1</v>
      </c>
      <c r="AC30" s="398">
        <v>1.33</v>
      </c>
      <c r="AD30" s="398">
        <v>2.43</v>
      </c>
      <c r="AE30" s="398">
        <v>1.71</v>
      </c>
      <c r="AF30" s="398">
        <v>0.52</v>
      </c>
      <c r="AG30" s="398">
        <v>0.62</v>
      </c>
      <c r="AH30" s="398">
        <f t="shared" si="1"/>
        <v>1.1400000000000001</v>
      </c>
      <c r="AI30" s="398">
        <v>2.22</v>
      </c>
      <c r="AJ30" s="398">
        <v>1.13</v>
      </c>
      <c r="AK30" s="398">
        <f t="shared" si="2"/>
        <v>3.35</v>
      </c>
      <c r="AL30" s="398">
        <v>1.32</v>
      </c>
      <c r="AM30" s="398">
        <v>0.47</v>
      </c>
      <c r="AN30" s="398">
        <v>1.88</v>
      </c>
      <c r="AO30" s="398"/>
      <c r="AP30" s="398"/>
      <c r="AQ30" s="398"/>
      <c r="AR30" s="398"/>
      <c r="AS30" s="398"/>
      <c r="AT30" s="398"/>
      <c r="AU30" s="398"/>
      <c r="AV30" s="398"/>
      <c r="AW30" s="398"/>
      <c r="AX30" s="398"/>
      <c r="AY30" s="398"/>
      <c r="AZ30" s="398"/>
      <c r="BA30" s="398"/>
      <c r="BB30" s="398"/>
      <c r="BC30" s="398"/>
      <c r="BD30" s="398"/>
      <c r="BE30" s="398"/>
    </row>
    <row r="31" spans="1:57" ht="12.75">
      <c r="A31" s="387"/>
      <c r="B31" t="s">
        <v>288</v>
      </c>
      <c r="C31" s="397"/>
      <c r="D31" s="397"/>
      <c r="E31" s="397">
        <v>100</v>
      </c>
      <c r="F31" s="397">
        <v>1</v>
      </c>
      <c r="G31" s="398">
        <v>51</v>
      </c>
      <c r="H31" s="398">
        <v>1.46</v>
      </c>
      <c r="I31" s="398">
        <v>31.5</v>
      </c>
      <c r="J31" s="398">
        <v>7.8</v>
      </c>
      <c r="K31" s="398"/>
      <c r="L31" s="398">
        <v>0.2</v>
      </c>
      <c r="M31" s="398">
        <v>0.3</v>
      </c>
      <c r="N31" s="398">
        <v>0.76</v>
      </c>
      <c r="O31" s="398"/>
      <c r="P31" s="397"/>
      <c r="Q31" s="398">
        <v>1.74</v>
      </c>
      <c r="R31" s="398">
        <v>2.65</v>
      </c>
      <c r="S31" s="398">
        <v>14</v>
      </c>
      <c r="T31" s="398">
        <v>2.62</v>
      </c>
      <c r="U31" s="398">
        <v>38</v>
      </c>
      <c r="V31" s="398">
        <v>3519</v>
      </c>
      <c r="W31" s="398">
        <v>0.02</v>
      </c>
      <c r="X31" s="398">
        <v>1.61</v>
      </c>
      <c r="Y31" s="398">
        <v>3.41</v>
      </c>
      <c r="Z31" s="398">
        <v>0.83</v>
      </c>
      <c r="AA31" s="398">
        <f t="shared" si="0"/>
        <v>4.24</v>
      </c>
      <c r="AB31" s="398">
        <v>1.56</v>
      </c>
      <c r="AC31" s="398">
        <v>1.06</v>
      </c>
      <c r="AD31" s="398">
        <v>1.86</v>
      </c>
      <c r="AE31" s="398">
        <v>1.73</v>
      </c>
      <c r="AF31" s="398">
        <v>0.5</v>
      </c>
      <c r="AG31" s="398">
        <v>0.3</v>
      </c>
      <c r="AH31" s="398">
        <f t="shared" si="1"/>
        <v>0.8</v>
      </c>
      <c r="AI31" s="398">
        <v>0.93</v>
      </c>
      <c r="AJ31" s="398">
        <v>0.4</v>
      </c>
      <c r="AK31" s="398">
        <f t="shared" si="2"/>
        <v>1.33</v>
      </c>
      <c r="AL31" s="398">
        <v>0.86</v>
      </c>
      <c r="AM31" s="398">
        <v>0.31</v>
      </c>
      <c r="AN31" s="398">
        <v>1.16</v>
      </c>
      <c r="AO31" s="398"/>
      <c r="AP31" s="398"/>
      <c r="AQ31" s="398"/>
      <c r="AR31" s="398"/>
      <c r="AS31" s="398"/>
      <c r="AT31" s="398"/>
      <c r="AU31" s="398"/>
      <c r="AV31" s="398"/>
      <c r="AW31" s="398"/>
      <c r="AX31" s="398"/>
      <c r="AY31" s="398"/>
      <c r="AZ31" s="398"/>
      <c r="BA31" s="398"/>
      <c r="BB31" s="398"/>
      <c r="BC31" s="398"/>
      <c r="BD31" s="398"/>
      <c r="BE31" s="398"/>
    </row>
    <row r="32" spans="1:57" ht="12.75">
      <c r="A32" s="387"/>
      <c r="B32" t="s">
        <v>289</v>
      </c>
      <c r="C32" s="397"/>
      <c r="D32" s="397"/>
      <c r="E32" s="397">
        <v>100</v>
      </c>
      <c r="F32" s="397">
        <v>1</v>
      </c>
      <c r="G32" s="398">
        <v>92</v>
      </c>
      <c r="H32" s="398">
        <v>2.83</v>
      </c>
      <c r="I32" s="398">
        <v>63.6</v>
      </c>
      <c r="J32" s="398">
        <v>9.3</v>
      </c>
      <c r="K32" s="398">
        <v>0.12</v>
      </c>
      <c r="L32" s="398">
        <v>0.5</v>
      </c>
      <c r="M32" s="398">
        <v>1.23</v>
      </c>
      <c r="N32" s="398">
        <v>1.63</v>
      </c>
      <c r="O32" s="398"/>
      <c r="P32" s="397"/>
      <c r="Q32" s="398">
        <v>0.37</v>
      </c>
      <c r="R32" s="398"/>
      <c r="S32" s="398">
        <v>50</v>
      </c>
      <c r="T32" s="398">
        <v>0.3</v>
      </c>
      <c r="U32" s="398">
        <v>76</v>
      </c>
      <c r="V32" s="398">
        <v>5507</v>
      </c>
      <c r="W32" s="398">
        <v>0.06</v>
      </c>
      <c r="X32" s="398">
        <v>2.78</v>
      </c>
      <c r="Y32" s="398">
        <v>5.89</v>
      </c>
      <c r="Z32" s="398">
        <v>2.02</v>
      </c>
      <c r="AA32" s="398">
        <f t="shared" si="0"/>
        <v>7.91</v>
      </c>
      <c r="AB32" s="398">
        <v>2.18</v>
      </c>
      <c r="AC32" s="398">
        <v>1.95</v>
      </c>
      <c r="AD32" s="398">
        <v>3.16</v>
      </c>
      <c r="AE32" s="398">
        <v>3.28</v>
      </c>
      <c r="AF32" s="398">
        <v>1</v>
      </c>
      <c r="AG32" s="398">
        <v>0.66</v>
      </c>
      <c r="AH32" s="398">
        <f t="shared" si="1"/>
        <v>1.6600000000000001</v>
      </c>
      <c r="AI32" s="398">
        <v>1.48</v>
      </c>
      <c r="AJ32" s="398">
        <v>0.78</v>
      </c>
      <c r="AK32" s="398">
        <f t="shared" si="2"/>
        <v>2.26</v>
      </c>
      <c r="AL32" s="398">
        <v>1.35</v>
      </c>
      <c r="AM32" s="398">
        <v>0.51</v>
      </c>
      <c r="AN32" s="398">
        <v>2.22</v>
      </c>
      <c r="AO32" s="398"/>
      <c r="AP32" s="398"/>
      <c r="AQ32" s="398"/>
      <c r="AR32" s="398"/>
      <c r="AS32" s="398"/>
      <c r="AT32" s="398"/>
      <c r="AU32" s="398"/>
      <c r="AV32" s="398"/>
      <c r="AW32" s="398"/>
      <c r="AX32" s="398"/>
      <c r="AY32" s="398"/>
      <c r="AZ32" s="398"/>
      <c r="BA32" s="398"/>
      <c r="BB32" s="398"/>
      <c r="BC32" s="398"/>
      <c r="BD32" s="398"/>
      <c r="BE32" s="398"/>
    </row>
    <row r="33" spans="1:57" ht="12.75">
      <c r="A33" s="387"/>
      <c r="B33" t="s">
        <v>290</v>
      </c>
      <c r="C33" s="397"/>
      <c r="D33" s="397"/>
      <c r="E33" s="397">
        <v>100</v>
      </c>
      <c r="F33" s="397">
        <v>1</v>
      </c>
      <c r="G33" s="398">
        <v>92</v>
      </c>
      <c r="H33" s="398">
        <v>2.58</v>
      </c>
      <c r="I33" s="398">
        <v>64.2</v>
      </c>
      <c r="J33" s="398">
        <v>5</v>
      </c>
      <c r="K33" s="398">
        <v>0.2</v>
      </c>
      <c r="L33" s="398">
        <v>1</v>
      </c>
      <c r="M33" s="398">
        <v>3.73</v>
      </c>
      <c r="N33" s="398">
        <v>2.43</v>
      </c>
      <c r="O33" s="398"/>
      <c r="P33" s="397"/>
      <c r="Q33" s="398">
        <v>0.69</v>
      </c>
      <c r="R33" s="398">
        <v>0.6</v>
      </c>
      <c r="S33" s="398">
        <v>10</v>
      </c>
      <c r="T33" s="398">
        <v>0.65</v>
      </c>
      <c r="U33" s="398">
        <v>103</v>
      </c>
      <c r="V33" s="398">
        <v>4408</v>
      </c>
      <c r="W33" s="398">
        <v>0.2</v>
      </c>
      <c r="X33" s="398">
        <v>3.81</v>
      </c>
      <c r="Y33" s="398">
        <v>3.68</v>
      </c>
      <c r="Z33" s="398">
        <v>2.51</v>
      </c>
      <c r="AA33" s="398">
        <f t="shared" si="0"/>
        <v>6.1899999999999995</v>
      </c>
      <c r="AB33" s="398">
        <v>1.59</v>
      </c>
      <c r="AC33" s="398">
        <v>1.59</v>
      </c>
      <c r="AD33" s="398">
        <v>4.98</v>
      </c>
      <c r="AE33" s="398">
        <v>5.07</v>
      </c>
      <c r="AF33" s="398">
        <v>1.95</v>
      </c>
      <c r="AG33" s="398">
        <v>0.65</v>
      </c>
      <c r="AH33" s="398">
        <f t="shared" si="1"/>
        <v>2.6</v>
      </c>
      <c r="AI33" s="398">
        <v>2.75</v>
      </c>
      <c r="AJ33" s="398">
        <v>2.22</v>
      </c>
      <c r="AK33" s="398">
        <f t="shared" si="2"/>
        <v>4.970000000000001</v>
      </c>
      <c r="AL33" s="398">
        <v>2.82</v>
      </c>
      <c r="AM33" s="398">
        <v>0.78</v>
      </c>
      <c r="AN33" s="398">
        <v>3.46</v>
      </c>
      <c r="AO33" s="398"/>
      <c r="AP33" s="398"/>
      <c r="AQ33" s="398"/>
      <c r="AR33" s="398"/>
      <c r="AS33" s="398"/>
      <c r="AT33" s="398"/>
      <c r="AU33" s="398"/>
      <c r="AV33" s="398"/>
      <c r="AW33" s="398"/>
      <c r="AX33" s="398"/>
      <c r="AY33" s="398"/>
      <c r="AZ33" s="398"/>
      <c r="BA33" s="398"/>
      <c r="BB33" s="398"/>
      <c r="BC33" s="398"/>
      <c r="BD33" s="398"/>
      <c r="BE33" s="398"/>
    </row>
    <row r="34" spans="1:57" ht="12.75">
      <c r="A34" s="387"/>
      <c r="B34" t="s">
        <v>291</v>
      </c>
      <c r="C34" s="397"/>
      <c r="D34" s="397"/>
      <c r="E34" s="397">
        <v>100</v>
      </c>
      <c r="F34" s="397">
        <v>1</v>
      </c>
      <c r="G34" s="398">
        <v>93</v>
      </c>
      <c r="H34" s="398">
        <v>2.19</v>
      </c>
      <c r="I34" s="398">
        <v>72.3</v>
      </c>
      <c r="J34" s="398">
        <v>10</v>
      </c>
      <c r="K34" s="398">
        <v>0.15</v>
      </c>
      <c r="L34" s="398">
        <v>0.7</v>
      </c>
      <c r="M34" s="398">
        <v>2.29</v>
      </c>
      <c r="N34" s="398">
        <v>1.7</v>
      </c>
      <c r="O34" s="398"/>
      <c r="P34" s="397"/>
      <c r="Q34" s="398">
        <v>1.09</v>
      </c>
      <c r="R34" s="398">
        <v>0.9</v>
      </c>
      <c r="S34" s="398">
        <v>5</v>
      </c>
      <c r="T34" s="398">
        <v>0.61</v>
      </c>
      <c r="U34" s="398">
        <v>132</v>
      </c>
      <c r="V34" s="398">
        <v>5306</v>
      </c>
      <c r="W34" s="398">
        <v>0.3</v>
      </c>
      <c r="X34" s="398">
        <v>4.21</v>
      </c>
      <c r="Y34" s="398">
        <v>4.3</v>
      </c>
      <c r="Z34" s="398">
        <v>2.75</v>
      </c>
      <c r="AA34" s="398">
        <f t="shared" si="0"/>
        <v>7.05</v>
      </c>
      <c r="AB34" s="398">
        <v>1.74</v>
      </c>
      <c r="AC34" s="398">
        <v>1.74</v>
      </c>
      <c r="AD34" s="398">
        <v>5.46</v>
      </c>
      <c r="AE34" s="398">
        <v>5.47</v>
      </c>
      <c r="AF34" s="398">
        <v>2.16</v>
      </c>
      <c r="AG34" s="398">
        <v>0.72</v>
      </c>
      <c r="AH34" s="398">
        <f t="shared" si="1"/>
        <v>2.88</v>
      </c>
      <c r="AI34" s="398">
        <v>2.82</v>
      </c>
      <c r="AJ34" s="398">
        <v>2.25</v>
      </c>
      <c r="AK34" s="398">
        <f t="shared" si="2"/>
        <v>5.07</v>
      </c>
      <c r="AL34" s="398">
        <v>3.07</v>
      </c>
      <c r="AM34" s="398">
        <v>0.83</v>
      </c>
      <c r="AN34" s="398">
        <v>3.9</v>
      </c>
      <c r="AO34" s="398"/>
      <c r="AP34" s="398"/>
      <c r="AQ34" s="398"/>
      <c r="AR34" s="398"/>
      <c r="AS34" s="398"/>
      <c r="AT34" s="398"/>
      <c r="AU34" s="398"/>
      <c r="AV34" s="398"/>
      <c r="AW34" s="398"/>
      <c r="AX34" s="398"/>
      <c r="AY34" s="398"/>
      <c r="AZ34" s="398"/>
      <c r="BA34" s="398"/>
      <c r="BB34" s="398"/>
      <c r="BC34" s="398"/>
      <c r="BD34" s="398"/>
      <c r="BE34" s="398"/>
    </row>
    <row r="35" spans="1:57" ht="12.75">
      <c r="A35" s="387"/>
      <c r="B35" t="s">
        <v>292</v>
      </c>
      <c r="C35" s="397"/>
      <c r="D35" s="397"/>
      <c r="E35" s="397">
        <v>100</v>
      </c>
      <c r="F35" s="397">
        <v>1</v>
      </c>
      <c r="G35" s="398">
        <v>92</v>
      </c>
      <c r="H35" s="398">
        <v>2.82</v>
      </c>
      <c r="I35" s="398">
        <v>60.1</v>
      </c>
      <c r="J35" s="398">
        <v>9.4</v>
      </c>
      <c r="K35" s="398">
        <v>0.12</v>
      </c>
      <c r="L35" s="398">
        <v>0.7</v>
      </c>
      <c r="M35" s="398">
        <v>5.11</v>
      </c>
      <c r="N35" s="398">
        <v>2.88</v>
      </c>
      <c r="O35" s="398"/>
      <c r="P35" s="397"/>
      <c r="Q35" s="398">
        <v>0.65</v>
      </c>
      <c r="R35" s="398">
        <v>0.6</v>
      </c>
      <c r="S35" s="398">
        <v>33</v>
      </c>
      <c r="T35" s="398">
        <v>0.65</v>
      </c>
      <c r="U35" s="398">
        <v>147</v>
      </c>
      <c r="V35" s="398">
        <v>3056</v>
      </c>
      <c r="W35" s="398">
        <v>0.3</v>
      </c>
      <c r="X35" s="398">
        <v>3.68</v>
      </c>
      <c r="Y35" s="398">
        <v>4.46</v>
      </c>
      <c r="Z35" s="398">
        <v>2.37</v>
      </c>
      <c r="AA35" s="398">
        <f t="shared" si="0"/>
        <v>6.83</v>
      </c>
      <c r="AB35" s="398">
        <v>1.42</v>
      </c>
      <c r="AC35" s="398">
        <v>1.42</v>
      </c>
      <c r="AD35" s="398">
        <v>4.16</v>
      </c>
      <c r="AE35" s="398">
        <v>4.51</v>
      </c>
      <c r="AF35" s="398">
        <v>1.63</v>
      </c>
      <c r="AG35" s="398">
        <v>0.57</v>
      </c>
      <c r="AH35" s="398">
        <f t="shared" si="1"/>
        <v>2.1999999999999997</v>
      </c>
      <c r="AI35" s="398">
        <v>2.21</v>
      </c>
      <c r="AJ35" s="398">
        <v>1.8</v>
      </c>
      <c r="AK35" s="398">
        <f t="shared" si="2"/>
        <v>4.01</v>
      </c>
      <c r="AL35" s="398">
        <v>2.46</v>
      </c>
      <c r="AM35" s="398">
        <v>0.49</v>
      </c>
      <c r="AN35" s="398">
        <v>2.77</v>
      </c>
      <c r="AO35" s="398"/>
      <c r="AP35" s="398"/>
      <c r="AQ35" s="398"/>
      <c r="AR35" s="398"/>
      <c r="AS35" s="398"/>
      <c r="AT35" s="398"/>
      <c r="AU35" s="398"/>
      <c r="AV35" s="398"/>
      <c r="AW35" s="398"/>
      <c r="AX35" s="398"/>
      <c r="AY35" s="398"/>
      <c r="AZ35" s="398"/>
      <c r="BA35" s="398"/>
      <c r="BB35" s="398"/>
      <c r="BC35" s="398"/>
      <c r="BD35" s="398"/>
      <c r="BE35" s="398"/>
    </row>
    <row r="36" spans="1:57" ht="12.75">
      <c r="A36" s="387"/>
      <c r="B36" t="s">
        <v>293</v>
      </c>
      <c r="C36" s="397"/>
      <c r="D36" s="397"/>
      <c r="E36" s="397">
        <v>100</v>
      </c>
      <c r="F36" s="397">
        <v>1</v>
      </c>
      <c r="G36" s="398">
        <v>91</v>
      </c>
      <c r="H36" s="398">
        <v>2.59</v>
      </c>
      <c r="I36" s="398">
        <v>62.6</v>
      </c>
      <c r="J36" s="398">
        <v>4.6</v>
      </c>
      <c r="K36" s="398">
        <v>0.08</v>
      </c>
      <c r="L36" s="398">
        <v>0.7</v>
      </c>
      <c r="M36" s="398">
        <v>7.31</v>
      </c>
      <c r="N36" s="398">
        <v>3.81</v>
      </c>
      <c r="O36" s="398"/>
      <c r="P36" s="397"/>
      <c r="Q36" s="398">
        <v>0.83</v>
      </c>
      <c r="R36" s="398">
        <v>0.5</v>
      </c>
      <c r="S36" s="398">
        <v>12</v>
      </c>
      <c r="T36" s="398">
        <v>0.78</v>
      </c>
      <c r="U36" s="398">
        <v>90</v>
      </c>
      <c r="V36" s="398">
        <v>3099</v>
      </c>
      <c r="W36" s="398">
        <v>0.3</v>
      </c>
      <c r="X36" s="398">
        <v>4.02</v>
      </c>
      <c r="Y36" s="398">
        <v>4.42</v>
      </c>
      <c r="Z36" s="398">
        <v>3.06</v>
      </c>
      <c r="AA36" s="398">
        <f t="shared" si="0"/>
        <v>7.48</v>
      </c>
      <c r="AB36" s="398">
        <v>1.34</v>
      </c>
      <c r="AC36" s="398">
        <v>1.34</v>
      </c>
      <c r="AD36" s="398">
        <v>4.36</v>
      </c>
      <c r="AE36" s="398">
        <v>4.53</v>
      </c>
      <c r="AF36" s="398">
        <v>1.68</v>
      </c>
      <c r="AG36" s="398">
        <v>0.75</v>
      </c>
      <c r="AH36" s="398">
        <f t="shared" si="1"/>
        <v>2.4299999999999997</v>
      </c>
      <c r="AI36" s="398">
        <v>2.28</v>
      </c>
      <c r="AJ36" s="398">
        <v>1.83</v>
      </c>
      <c r="AK36" s="398">
        <f t="shared" si="2"/>
        <v>4.109999999999999</v>
      </c>
      <c r="AL36" s="398">
        <v>2.57</v>
      </c>
      <c r="AM36" s="398">
        <v>0.67</v>
      </c>
      <c r="AN36" s="398">
        <v>3.032</v>
      </c>
      <c r="AO36" s="398"/>
      <c r="AP36" s="398"/>
      <c r="AQ36" s="398"/>
      <c r="AR36" s="398"/>
      <c r="AS36" s="398"/>
      <c r="AT36" s="398"/>
      <c r="AU36" s="398"/>
      <c r="AV36" s="398"/>
      <c r="AW36" s="398"/>
      <c r="AX36" s="398"/>
      <c r="AY36" s="398"/>
      <c r="AZ36" s="398"/>
      <c r="BA36" s="398"/>
      <c r="BB36" s="398"/>
      <c r="BC36" s="398"/>
      <c r="BD36" s="398"/>
      <c r="BE36" s="398"/>
    </row>
    <row r="37" spans="1:57" ht="12.75">
      <c r="A37" s="387"/>
      <c r="B37" t="s">
        <v>294</v>
      </c>
      <c r="C37" s="397"/>
      <c r="D37" s="397"/>
      <c r="E37" s="397">
        <v>100</v>
      </c>
      <c r="F37" s="397">
        <v>1</v>
      </c>
      <c r="G37" s="398">
        <v>91</v>
      </c>
      <c r="H37" s="398">
        <v>2.36</v>
      </c>
      <c r="I37" s="398">
        <v>88</v>
      </c>
      <c r="J37" s="398">
        <v>0</v>
      </c>
      <c r="K37" s="398"/>
      <c r="L37" s="398"/>
      <c r="M37" s="398">
        <v>0.5</v>
      </c>
      <c r="N37" s="398">
        <v>0</v>
      </c>
      <c r="O37" s="398"/>
      <c r="P37" s="397"/>
      <c r="Q37" s="398"/>
      <c r="R37" s="398"/>
      <c r="S37" s="398"/>
      <c r="T37" s="398"/>
      <c r="U37" s="398"/>
      <c r="V37" s="398"/>
      <c r="W37" s="398"/>
      <c r="X37" s="398">
        <v>7.4</v>
      </c>
      <c r="Y37" s="398">
        <v>20</v>
      </c>
      <c r="Z37" s="398">
        <v>2.8</v>
      </c>
      <c r="AA37" s="398">
        <f t="shared" si="0"/>
        <v>22.8</v>
      </c>
      <c r="AB37" s="398">
        <v>0.85</v>
      </c>
      <c r="AC37" s="398">
        <v>0.85</v>
      </c>
      <c r="AD37" s="398">
        <v>3.1</v>
      </c>
      <c r="AE37" s="398">
        <v>3.7</v>
      </c>
      <c r="AF37" s="398">
        <v>0.68</v>
      </c>
      <c r="AG37" s="398">
        <v>0.09</v>
      </c>
      <c r="AH37" s="398">
        <f t="shared" si="1"/>
        <v>0.77</v>
      </c>
      <c r="AI37" s="398">
        <v>1.7</v>
      </c>
      <c r="AJ37" s="398">
        <v>0.26</v>
      </c>
      <c r="AK37" s="398">
        <f t="shared" si="2"/>
        <v>1.96</v>
      </c>
      <c r="AL37" s="398">
        <v>1.3</v>
      </c>
      <c r="AM37" s="398">
        <v>0.09</v>
      </c>
      <c r="AN37" s="398">
        <v>1.8</v>
      </c>
      <c r="AO37" s="398"/>
      <c r="AP37" s="398"/>
      <c r="AQ37" s="398"/>
      <c r="AR37" s="398"/>
      <c r="AS37" s="398"/>
      <c r="AT37" s="398"/>
      <c r="AU37" s="398"/>
      <c r="AV37" s="398"/>
      <c r="AW37" s="398"/>
      <c r="AX37" s="398"/>
      <c r="AY37" s="398"/>
      <c r="AZ37" s="398"/>
      <c r="BA37" s="398"/>
      <c r="BB37" s="398"/>
      <c r="BC37" s="398"/>
      <c r="BD37" s="398"/>
      <c r="BE37" s="398"/>
    </row>
    <row r="38" spans="1:57" ht="12.75">
      <c r="A38" s="387"/>
      <c r="B38" t="s">
        <v>295</v>
      </c>
      <c r="C38" s="397"/>
      <c r="D38" s="397"/>
      <c r="E38" s="397">
        <v>100</v>
      </c>
      <c r="F38" s="397">
        <v>1</v>
      </c>
      <c r="G38" s="398">
        <v>92</v>
      </c>
      <c r="H38" s="398">
        <v>2.86</v>
      </c>
      <c r="I38" s="398">
        <v>65.6</v>
      </c>
      <c r="J38" s="398">
        <v>15</v>
      </c>
      <c r="K38" s="398"/>
      <c r="L38" s="398">
        <v>1.4</v>
      </c>
      <c r="M38" s="398">
        <v>0.56</v>
      </c>
      <c r="N38" s="398">
        <v>1.25</v>
      </c>
      <c r="O38" s="398"/>
      <c r="P38" s="397"/>
      <c r="Q38" s="398"/>
      <c r="R38" s="398"/>
      <c r="S38" s="398">
        <v>9</v>
      </c>
      <c r="U38" s="398"/>
      <c r="V38" s="398">
        <v>11311</v>
      </c>
      <c r="W38" s="398">
        <v>5.5</v>
      </c>
      <c r="X38" s="398">
        <v>4.14</v>
      </c>
      <c r="Y38" s="398">
        <v>5.57</v>
      </c>
      <c r="Z38" s="398">
        <v>2.49</v>
      </c>
      <c r="AA38" s="398">
        <f aca="true" t="shared" si="3" ref="AA38:AA69">SUM(Y38:Z38)</f>
        <v>8.06</v>
      </c>
      <c r="AB38" s="398">
        <v>1.47</v>
      </c>
      <c r="AC38" s="398">
        <v>1.47</v>
      </c>
      <c r="AD38" s="398">
        <v>5.28</v>
      </c>
      <c r="AE38" s="398">
        <v>4.8</v>
      </c>
      <c r="AF38" s="398">
        <v>1.22</v>
      </c>
      <c r="AG38" s="398">
        <v>0.89</v>
      </c>
      <c r="AH38" s="398">
        <f aca="true" t="shared" si="4" ref="AH38:AH69">SUM(AF38:AG38)</f>
        <v>2.11</v>
      </c>
      <c r="AI38" s="398">
        <v>2.89</v>
      </c>
      <c r="AJ38" s="398">
        <v>1.69</v>
      </c>
      <c r="AK38" s="398">
        <f aca="true" t="shared" si="5" ref="AK38:AK69">SUM(AI38:AJ38)</f>
        <v>4.58</v>
      </c>
      <c r="AL38" s="398">
        <v>2.48</v>
      </c>
      <c r="AM38" s="398">
        <v>0.59</v>
      </c>
      <c r="AN38" s="398">
        <v>4.13</v>
      </c>
      <c r="AO38" s="398"/>
      <c r="AP38" s="398"/>
      <c r="AQ38" s="398"/>
      <c r="AR38" s="398"/>
      <c r="AS38" s="398"/>
      <c r="AT38" s="398"/>
      <c r="AU38" s="398"/>
      <c r="AV38" s="398"/>
      <c r="AW38" s="398"/>
      <c r="AX38" s="398"/>
      <c r="AY38" s="398"/>
      <c r="AZ38" s="398"/>
      <c r="BA38" s="398"/>
      <c r="BB38" s="398"/>
      <c r="BC38" s="398"/>
      <c r="BD38" s="398"/>
      <c r="BE38" s="398"/>
    </row>
    <row r="39" spans="1:57" ht="12.75">
      <c r="A39" s="387"/>
      <c r="B39" t="s">
        <v>296</v>
      </c>
      <c r="C39" s="397"/>
      <c r="D39" s="397"/>
      <c r="E39" s="397">
        <v>100</v>
      </c>
      <c r="F39" s="397">
        <v>1</v>
      </c>
      <c r="G39" s="398">
        <v>92</v>
      </c>
      <c r="H39" s="398">
        <v>2.2</v>
      </c>
      <c r="I39" s="398">
        <v>54.4</v>
      </c>
      <c r="J39" s="398">
        <v>7.1</v>
      </c>
      <c r="K39" s="398">
        <v>0.28</v>
      </c>
      <c r="L39" s="398">
        <v>2.7</v>
      </c>
      <c r="M39" s="398">
        <v>8.27</v>
      </c>
      <c r="N39" s="398">
        <v>4.1</v>
      </c>
      <c r="O39" s="398"/>
      <c r="P39" s="397"/>
      <c r="Q39" s="398">
        <v>0.6</v>
      </c>
      <c r="R39" s="398">
        <v>0.91</v>
      </c>
      <c r="S39" s="398">
        <v>10</v>
      </c>
      <c r="T39" s="398">
        <v>1.15</v>
      </c>
      <c r="U39" s="398">
        <v>103</v>
      </c>
      <c r="V39" s="398">
        <v>2077</v>
      </c>
      <c r="W39" s="398">
        <v>0.3</v>
      </c>
      <c r="X39" s="398">
        <v>3.73</v>
      </c>
      <c r="Y39" s="398">
        <v>6.3</v>
      </c>
      <c r="Z39" s="398">
        <v>1.6</v>
      </c>
      <c r="AA39" s="398">
        <f t="shared" si="3"/>
        <v>7.9</v>
      </c>
      <c r="AB39" s="398">
        <v>1.3</v>
      </c>
      <c r="AC39" s="398">
        <v>1.3</v>
      </c>
      <c r="AD39" s="398">
        <v>3.32</v>
      </c>
      <c r="AE39" s="398">
        <v>3</v>
      </c>
      <c r="AF39" s="398">
        <v>0.75</v>
      </c>
      <c r="AG39" s="398">
        <v>0.66</v>
      </c>
      <c r="AH39" s="398">
        <f t="shared" si="4"/>
        <v>1.4100000000000001</v>
      </c>
      <c r="AI39" s="398">
        <v>1.7</v>
      </c>
      <c r="AJ39" s="398">
        <v>0.84</v>
      </c>
      <c r="AK39" s="398">
        <f t="shared" si="5"/>
        <v>2.54</v>
      </c>
      <c r="AL39" s="398">
        <v>1.74</v>
      </c>
      <c r="AM39" s="398">
        <v>0.36</v>
      </c>
      <c r="AN39" s="398">
        <v>2.3</v>
      </c>
      <c r="AO39" s="398"/>
      <c r="AP39" s="398"/>
      <c r="AQ39" s="398"/>
      <c r="AR39" s="398"/>
      <c r="AS39" s="398"/>
      <c r="AT39" s="398"/>
      <c r="AU39" s="398"/>
      <c r="AV39" s="398"/>
      <c r="AW39" s="398"/>
      <c r="AX39" s="398"/>
      <c r="AY39" s="398"/>
      <c r="AZ39" s="398"/>
      <c r="BA39" s="398"/>
      <c r="BB39" s="398"/>
      <c r="BC39" s="398"/>
      <c r="BD39" s="398"/>
      <c r="BE39" s="398"/>
    </row>
    <row r="40" spans="1:57" ht="12.75">
      <c r="A40" s="387"/>
      <c r="B40" t="s">
        <v>297</v>
      </c>
      <c r="C40" s="398"/>
      <c r="D40" s="398"/>
      <c r="E40" s="397">
        <v>100</v>
      </c>
      <c r="F40" s="397">
        <v>1</v>
      </c>
      <c r="G40" s="398">
        <v>93</v>
      </c>
      <c r="H40" s="398">
        <v>2.15</v>
      </c>
      <c r="I40" s="398">
        <v>50.4</v>
      </c>
      <c r="J40" s="398">
        <v>10</v>
      </c>
      <c r="K40" s="398">
        <v>0.36</v>
      </c>
      <c r="L40" s="398">
        <v>2.8</v>
      </c>
      <c r="M40" s="398">
        <v>10.3</v>
      </c>
      <c r="N40" s="398">
        <v>5.1</v>
      </c>
      <c r="O40" s="398"/>
      <c r="P40" s="397"/>
      <c r="Q40" s="398">
        <v>1.45</v>
      </c>
      <c r="R40" s="398">
        <v>0.69</v>
      </c>
      <c r="S40" s="398">
        <v>14</v>
      </c>
      <c r="T40" s="398">
        <v>0.7</v>
      </c>
      <c r="U40" s="398">
        <v>93</v>
      </c>
      <c r="V40" s="398">
        <v>1996</v>
      </c>
      <c r="W40" s="398">
        <v>0.3</v>
      </c>
      <c r="X40" s="398">
        <v>3.28</v>
      </c>
      <c r="Y40" s="398">
        <v>6.65</v>
      </c>
      <c r="Z40" s="398">
        <v>2.2</v>
      </c>
      <c r="AA40" s="398">
        <f t="shared" si="3"/>
        <v>8.850000000000001</v>
      </c>
      <c r="AB40" s="398">
        <v>0.96</v>
      </c>
      <c r="AC40" s="398">
        <v>0.96</v>
      </c>
      <c r="AD40" s="398">
        <v>3.28</v>
      </c>
      <c r="AE40" s="398">
        <v>2.61</v>
      </c>
      <c r="AF40" s="398">
        <v>0.69</v>
      </c>
      <c r="AG40" s="398">
        <v>0.69</v>
      </c>
      <c r="AH40" s="398">
        <f t="shared" si="4"/>
        <v>1.38</v>
      </c>
      <c r="AI40" s="398">
        <v>1.81</v>
      </c>
      <c r="AJ40" s="398">
        <v>1.2</v>
      </c>
      <c r="AK40" s="398">
        <f t="shared" si="5"/>
        <v>3.01</v>
      </c>
      <c r="AL40" s="398">
        <v>1.74</v>
      </c>
      <c r="AM40" s="398">
        <v>0.27</v>
      </c>
      <c r="AN40" s="398">
        <v>2.36</v>
      </c>
      <c r="AO40" s="398"/>
      <c r="AP40" s="398"/>
      <c r="AQ40" s="398"/>
      <c r="AR40" s="398"/>
      <c r="AS40" s="398"/>
      <c r="AT40" s="398"/>
      <c r="AU40" s="398"/>
      <c r="AV40" s="398"/>
      <c r="AW40" s="398"/>
      <c r="AX40" s="398"/>
      <c r="AY40" s="398"/>
      <c r="AZ40" s="398"/>
      <c r="BA40" s="398"/>
      <c r="BB40" s="398"/>
      <c r="BC40" s="398"/>
      <c r="BD40" s="398"/>
      <c r="BE40" s="398"/>
    </row>
    <row r="41" spans="1:57" ht="12.75">
      <c r="A41" s="387"/>
      <c r="B41" t="s">
        <v>298</v>
      </c>
      <c r="C41" s="398"/>
      <c r="D41" s="398"/>
      <c r="E41" s="397">
        <v>100</v>
      </c>
      <c r="F41" s="397">
        <v>1</v>
      </c>
      <c r="G41" s="398">
        <v>91</v>
      </c>
      <c r="H41" s="398">
        <v>2.68</v>
      </c>
      <c r="I41" s="398">
        <v>14</v>
      </c>
      <c r="J41" s="398">
        <v>4.3</v>
      </c>
      <c r="K41" s="398">
        <v>0.84</v>
      </c>
      <c r="L41" s="398">
        <v>3</v>
      </c>
      <c r="M41" s="398">
        <v>0.05</v>
      </c>
      <c r="N41" s="398">
        <v>0.32</v>
      </c>
      <c r="O41" s="398">
        <v>0.12</v>
      </c>
      <c r="P41" s="397"/>
      <c r="Q41" s="398">
        <v>0.43</v>
      </c>
      <c r="R41" s="398">
        <v>0.14</v>
      </c>
      <c r="S41" s="398">
        <v>31</v>
      </c>
      <c r="T41" s="398">
        <v>0.04</v>
      </c>
      <c r="U41" s="398">
        <v>13</v>
      </c>
      <c r="V41" s="398">
        <v>793</v>
      </c>
      <c r="W41" s="398"/>
      <c r="X41" s="398">
        <v>0.74</v>
      </c>
      <c r="Y41" s="398">
        <v>0.47</v>
      </c>
      <c r="Z41" s="398">
        <v>0.74</v>
      </c>
      <c r="AA41" s="398">
        <f t="shared" si="3"/>
        <v>1.21</v>
      </c>
      <c r="AB41" s="398">
        <v>0.31</v>
      </c>
      <c r="AC41" s="398">
        <v>0.31</v>
      </c>
      <c r="AD41" s="398">
        <v>1.14</v>
      </c>
      <c r="AE41" s="398">
        <v>0.45</v>
      </c>
      <c r="AF41" s="398">
        <v>0.25</v>
      </c>
      <c r="AG41" s="398">
        <v>0.24</v>
      </c>
      <c r="AH41" s="398">
        <f t="shared" si="4"/>
        <v>0.49</v>
      </c>
      <c r="AI41" s="398">
        <v>0.56</v>
      </c>
      <c r="AJ41" s="398">
        <v>0.35</v>
      </c>
      <c r="AK41" s="398">
        <f t="shared" si="5"/>
        <v>0.91</v>
      </c>
      <c r="AL41" s="398">
        <v>0.48</v>
      </c>
      <c r="AM41" s="398">
        <v>0.08</v>
      </c>
      <c r="AN41" s="398">
        <v>0.49</v>
      </c>
      <c r="AO41" s="398"/>
      <c r="AP41" s="398"/>
      <c r="AQ41" s="398"/>
      <c r="AR41" s="398"/>
      <c r="AS41" s="398"/>
      <c r="AT41" s="398"/>
      <c r="AU41" s="398"/>
      <c r="AV41" s="398"/>
      <c r="AW41" s="398"/>
      <c r="AX41" s="398"/>
      <c r="AY41" s="398"/>
      <c r="AZ41" s="398"/>
      <c r="BA41" s="398"/>
      <c r="BB41" s="398"/>
      <c r="BC41" s="398"/>
      <c r="BD41" s="398"/>
      <c r="BE41" s="398"/>
    </row>
    <row r="42" spans="1:57" ht="12.75">
      <c r="A42" s="387"/>
      <c r="B42" t="s">
        <v>299</v>
      </c>
      <c r="C42" s="398"/>
      <c r="D42" s="398"/>
      <c r="E42" s="397">
        <v>100</v>
      </c>
      <c r="F42" s="397">
        <v>1</v>
      </c>
      <c r="G42" s="398">
        <v>90</v>
      </c>
      <c r="H42" s="398">
        <v>2.9</v>
      </c>
      <c r="I42" s="398">
        <v>11.6</v>
      </c>
      <c r="J42" s="398">
        <v>3.5</v>
      </c>
      <c r="K42" s="398"/>
      <c r="L42" s="398">
        <v>6.1</v>
      </c>
      <c r="M42" s="398">
        <v>0.03</v>
      </c>
      <c r="N42" s="398">
        <v>0.3</v>
      </c>
      <c r="O42" s="398">
        <v>0.14</v>
      </c>
      <c r="P42" s="397"/>
      <c r="Q42" s="398">
        <v>0.43</v>
      </c>
      <c r="R42" s="398"/>
      <c r="S42" s="398"/>
      <c r="T42" s="398"/>
      <c r="U42" s="398"/>
      <c r="V42" s="398">
        <v>440</v>
      </c>
      <c r="W42" s="398"/>
      <c r="X42" s="398">
        <v>0.35</v>
      </c>
      <c r="Y42" s="398">
        <v>0.31</v>
      </c>
      <c r="Z42" s="398">
        <v>0.4</v>
      </c>
      <c r="AA42" s="398">
        <f t="shared" si="3"/>
        <v>0.71</v>
      </c>
      <c r="AB42" s="398">
        <v>0.22</v>
      </c>
      <c r="AC42" s="398">
        <v>0.22</v>
      </c>
      <c r="AD42" s="398">
        <v>1.14</v>
      </c>
      <c r="AE42" s="398">
        <v>0.21</v>
      </c>
      <c r="AF42" s="398">
        <v>0.16</v>
      </c>
      <c r="AG42" s="398">
        <v>0.17</v>
      </c>
      <c r="AH42" s="398">
        <f t="shared" si="4"/>
        <v>0.33</v>
      </c>
      <c r="AI42" s="398">
        <v>0.47</v>
      </c>
      <c r="AJ42" s="398">
        <v>0.34</v>
      </c>
      <c r="AK42" s="398">
        <f t="shared" si="5"/>
        <v>0.81</v>
      </c>
      <c r="AL42" s="398">
        <v>0.29</v>
      </c>
      <c r="AM42" s="398">
        <v>0.08</v>
      </c>
      <c r="AN42" s="398">
        <v>0.44</v>
      </c>
      <c r="AO42" s="398"/>
      <c r="AP42" s="398"/>
      <c r="AQ42" s="398"/>
      <c r="AR42" s="398"/>
      <c r="AS42" s="398"/>
      <c r="AT42" s="398"/>
      <c r="AU42" s="398"/>
      <c r="AV42" s="398"/>
      <c r="AW42" s="398"/>
      <c r="AX42" s="398"/>
      <c r="AY42" s="398"/>
      <c r="AZ42" s="398"/>
      <c r="BA42" s="398"/>
      <c r="BB42" s="398"/>
      <c r="BC42" s="398"/>
      <c r="BD42" s="398"/>
      <c r="BE42" s="398"/>
    </row>
    <row r="43" spans="1:57" ht="12.75">
      <c r="A43" s="387"/>
      <c r="B43" t="s">
        <v>300</v>
      </c>
      <c r="C43" s="398"/>
      <c r="D43" s="398"/>
      <c r="E43" s="397">
        <v>100</v>
      </c>
      <c r="F43" s="397">
        <v>1</v>
      </c>
      <c r="G43" s="398">
        <v>89</v>
      </c>
      <c r="H43" s="398">
        <v>2.55</v>
      </c>
      <c r="I43" s="398">
        <v>11.4</v>
      </c>
      <c r="J43" s="398">
        <v>4.2</v>
      </c>
      <c r="K43" s="398">
        <v>1.47</v>
      </c>
      <c r="L43" s="398">
        <v>10.8</v>
      </c>
      <c r="M43" s="398">
        <v>0.06</v>
      </c>
      <c r="N43" s="398">
        <v>0.27</v>
      </c>
      <c r="O43" s="398">
        <v>0.05</v>
      </c>
      <c r="P43" s="397"/>
      <c r="Q43" s="398">
        <v>0.45</v>
      </c>
      <c r="R43" s="398">
        <v>0.11</v>
      </c>
      <c r="S43" s="398">
        <v>43</v>
      </c>
      <c r="T43" s="398">
        <v>0.08</v>
      </c>
      <c r="U43" s="398">
        <v>38</v>
      </c>
      <c r="V43" s="398">
        <v>946</v>
      </c>
      <c r="W43" s="398">
        <v>0.3</v>
      </c>
      <c r="X43" s="398">
        <v>0.79</v>
      </c>
      <c r="Y43" s="398">
        <v>0.5</v>
      </c>
      <c r="Z43" s="398">
        <v>0.4</v>
      </c>
      <c r="AA43" s="398">
        <f t="shared" si="3"/>
        <v>0.9</v>
      </c>
      <c r="AB43" s="398">
        <v>0.24</v>
      </c>
      <c r="AC43" s="398">
        <v>0.24</v>
      </c>
      <c r="AD43" s="398">
        <v>0.89</v>
      </c>
      <c r="AE43" s="398">
        <v>0.5</v>
      </c>
      <c r="AF43" s="398">
        <v>0.18</v>
      </c>
      <c r="AG43" s="398">
        <v>0.22</v>
      </c>
      <c r="AH43" s="398">
        <f t="shared" si="4"/>
        <v>0.4</v>
      </c>
      <c r="AI43" s="398">
        <v>0.59</v>
      </c>
      <c r="AJ43" s="398">
        <v>0.53</v>
      </c>
      <c r="AK43" s="398">
        <f t="shared" si="5"/>
        <v>1.12</v>
      </c>
      <c r="AL43" s="398">
        <v>0.43</v>
      </c>
      <c r="AM43" s="398">
        <v>0.16</v>
      </c>
      <c r="AN43" s="398">
        <v>0.68</v>
      </c>
      <c r="AO43" s="398"/>
      <c r="AP43" s="398"/>
      <c r="AQ43" s="398"/>
      <c r="AR43" s="398"/>
      <c r="AS43" s="398"/>
      <c r="AT43" s="398"/>
      <c r="AU43" s="398"/>
      <c r="AV43" s="398"/>
      <c r="AW43" s="398"/>
      <c r="AX43" s="398"/>
      <c r="AY43" s="398"/>
      <c r="AZ43" s="398"/>
      <c r="BA43" s="398"/>
      <c r="BB43" s="398"/>
      <c r="BC43" s="398"/>
      <c r="BD43" s="398"/>
      <c r="BE43" s="398"/>
    </row>
    <row r="44" spans="1:57" ht="12.75">
      <c r="A44" s="387"/>
      <c r="B44" t="s">
        <v>301</v>
      </c>
      <c r="C44" s="398"/>
      <c r="D44" s="398"/>
      <c r="E44" s="397">
        <v>100</v>
      </c>
      <c r="F44" s="397">
        <v>1</v>
      </c>
      <c r="G44" s="398">
        <v>91</v>
      </c>
      <c r="H44" s="398">
        <v>2.61</v>
      </c>
      <c r="I44" s="398">
        <v>9</v>
      </c>
      <c r="J44" s="398">
        <v>5</v>
      </c>
      <c r="K44" s="398"/>
      <c r="L44" s="398">
        <v>11</v>
      </c>
      <c r="M44" s="398">
        <v>0.08</v>
      </c>
      <c r="N44" s="398">
        <v>0.3</v>
      </c>
      <c r="O44" s="398"/>
      <c r="P44" s="397"/>
      <c r="Q44" s="398">
        <v>0.37</v>
      </c>
      <c r="R44" s="398">
        <v>0.12</v>
      </c>
      <c r="S44" s="398">
        <v>38</v>
      </c>
      <c r="T44" s="398">
        <v>0.06</v>
      </c>
      <c r="U44" s="398"/>
      <c r="V44" s="398">
        <v>959</v>
      </c>
      <c r="W44" s="398">
        <v>0.3</v>
      </c>
      <c r="X44" s="398">
        <v>0.6</v>
      </c>
      <c r="Y44" s="398">
        <v>0.4</v>
      </c>
      <c r="Z44" s="398">
        <v>0.3</v>
      </c>
      <c r="AA44" s="398">
        <f t="shared" si="3"/>
        <v>0.7</v>
      </c>
      <c r="AB44" s="398">
        <v>0.1</v>
      </c>
      <c r="AC44" s="398">
        <v>0.1</v>
      </c>
      <c r="AD44" s="398">
        <v>0.3</v>
      </c>
      <c r="AE44" s="398">
        <v>0.4</v>
      </c>
      <c r="AF44" s="398">
        <v>0.13</v>
      </c>
      <c r="AG44" s="398">
        <v>0.17</v>
      </c>
      <c r="AH44" s="398">
        <f t="shared" si="4"/>
        <v>0.30000000000000004</v>
      </c>
      <c r="AI44" s="398">
        <v>0.44</v>
      </c>
      <c r="AJ44" s="398">
        <v>0.2</v>
      </c>
      <c r="AK44" s="398">
        <f t="shared" si="5"/>
        <v>0.64</v>
      </c>
      <c r="AL44" s="398">
        <v>0.2</v>
      </c>
      <c r="AM44" s="398">
        <v>0.12</v>
      </c>
      <c r="AN44" s="398">
        <v>0.51</v>
      </c>
      <c r="AO44" s="398"/>
      <c r="AP44" s="398"/>
      <c r="AQ44" s="398"/>
      <c r="AR44" s="398"/>
      <c r="AS44" s="398"/>
      <c r="AT44" s="398"/>
      <c r="AU44" s="398"/>
      <c r="AV44" s="398"/>
      <c r="AW44" s="398"/>
      <c r="AX44" s="398"/>
      <c r="AY44" s="398"/>
      <c r="AZ44" s="398"/>
      <c r="BA44" s="398"/>
      <c r="BB44" s="398"/>
      <c r="BC44" s="398"/>
      <c r="BD44" s="398"/>
      <c r="BE44" s="398"/>
    </row>
    <row r="45" spans="1:57" ht="12.75">
      <c r="A45" s="387"/>
      <c r="B45" t="s">
        <v>99</v>
      </c>
      <c r="C45" s="398"/>
      <c r="D45" s="398"/>
      <c r="E45" s="397">
        <v>100</v>
      </c>
      <c r="F45" s="397">
        <v>1</v>
      </c>
      <c r="G45" s="398">
        <v>92</v>
      </c>
      <c r="H45" s="398">
        <v>0.4</v>
      </c>
      <c r="I45" s="398">
        <v>4.6</v>
      </c>
      <c r="J45" s="398">
        <v>1.4</v>
      </c>
      <c r="K45" s="398"/>
      <c r="L45" s="398">
        <v>28.7</v>
      </c>
      <c r="M45" s="398">
        <v>0.13</v>
      </c>
      <c r="N45" s="398">
        <v>0.1</v>
      </c>
      <c r="O45" s="398"/>
      <c r="P45" s="397"/>
      <c r="Q45" s="398">
        <v>0.53</v>
      </c>
      <c r="R45" s="398">
        <v>0.1</v>
      </c>
      <c r="S45" s="398">
        <v>14</v>
      </c>
      <c r="T45" s="398">
        <v>0.04</v>
      </c>
      <c r="U45" s="398">
        <v>0.1</v>
      </c>
      <c r="V45" s="398">
        <v>284</v>
      </c>
      <c r="W45" s="398">
        <v>1</v>
      </c>
      <c r="X45" s="398">
        <v>0.14</v>
      </c>
      <c r="Y45" s="398">
        <v>0.14</v>
      </c>
      <c r="Z45" s="398">
        <v>0.14</v>
      </c>
      <c r="AA45" s="398">
        <f t="shared" si="3"/>
        <v>0.28</v>
      </c>
      <c r="AB45" s="398">
        <v>0.07</v>
      </c>
      <c r="AC45" s="398">
        <v>0.07</v>
      </c>
      <c r="AD45" s="398">
        <v>0.25</v>
      </c>
      <c r="AE45" s="398">
        <v>0.14</v>
      </c>
      <c r="AF45" s="398">
        <v>0.07</v>
      </c>
      <c r="AG45" s="398">
        <v>0.06</v>
      </c>
      <c r="AH45" s="398">
        <f t="shared" si="4"/>
        <v>0.13</v>
      </c>
      <c r="AI45" s="398">
        <v>0.13</v>
      </c>
      <c r="AJ45" s="398">
        <v>0.14</v>
      </c>
      <c r="AK45" s="398">
        <f t="shared" si="5"/>
        <v>0.27</v>
      </c>
      <c r="AL45" s="398">
        <v>0.13</v>
      </c>
      <c r="AM45" s="398">
        <v>0.07</v>
      </c>
      <c r="AN45" s="398">
        <v>0.2</v>
      </c>
      <c r="AO45" s="398"/>
      <c r="AP45" s="398"/>
      <c r="AQ45" s="398"/>
      <c r="AR45" s="398"/>
      <c r="AS45" s="398"/>
      <c r="AT45" s="398"/>
      <c r="AU45" s="398"/>
      <c r="AV45" s="398"/>
      <c r="AW45" s="398"/>
      <c r="AX45" s="398"/>
      <c r="AY45" s="398"/>
      <c r="AZ45" s="398"/>
      <c r="BA45" s="398"/>
      <c r="BB45" s="398"/>
      <c r="BC45" s="398"/>
      <c r="BD45" s="398"/>
      <c r="BE45" s="398"/>
    </row>
    <row r="46" spans="1:57" ht="12.75">
      <c r="A46" s="387"/>
      <c r="B46" t="s">
        <v>302</v>
      </c>
      <c r="C46" s="398"/>
      <c r="D46" s="398"/>
      <c r="E46" s="397">
        <v>100</v>
      </c>
      <c r="F46" s="397">
        <v>1</v>
      </c>
      <c r="G46" s="398">
        <v>90</v>
      </c>
      <c r="H46" s="398">
        <v>2.57</v>
      </c>
      <c r="I46" s="398">
        <v>23.8</v>
      </c>
      <c r="J46" s="398">
        <v>1.3</v>
      </c>
      <c r="K46" s="398"/>
      <c r="L46" s="398">
        <v>5.5</v>
      </c>
      <c r="M46" s="398">
        <v>0.11</v>
      </c>
      <c r="N46" s="398">
        <v>0.42</v>
      </c>
      <c r="O46" s="398"/>
      <c r="P46" s="397"/>
      <c r="Q46" s="398">
        <v>1.02</v>
      </c>
      <c r="R46" s="398">
        <v>0.06</v>
      </c>
      <c r="S46" s="398"/>
      <c r="T46" s="398">
        <v>0.04</v>
      </c>
      <c r="U46" s="398">
        <v>30</v>
      </c>
      <c r="V46" s="398">
        <v>642</v>
      </c>
      <c r="W46" s="398">
        <v>0.4</v>
      </c>
      <c r="X46" s="398">
        <v>2.23</v>
      </c>
      <c r="Y46" s="398">
        <v>1</v>
      </c>
      <c r="Z46" s="398">
        <v>1.08</v>
      </c>
      <c r="AA46" s="398">
        <f t="shared" si="3"/>
        <v>2.08</v>
      </c>
      <c r="AB46" s="398">
        <v>0.59</v>
      </c>
      <c r="AC46" s="398">
        <v>0.59</v>
      </c>
      <c r="AD46" s="398">
        <v>1.65</v>
      </c>
      <c r="AE46" s="398">
        <v>1.68</v>
      </c>
      <c r="AF46" s="398">
        <v>0.24</v>
      </c>
      <c r="AG46" s="398">
        <v>0.33</v>
      </c>
      <c r="AH46" s="398">
        <f t="shared" si="4"/>
        <v>0.5700000000000001</v>
      </c>
      <c r="AI46" s="398">
        <v>1.1</v>
      </c>
      <c r="AJ46" s="398">
        <v>0.73</v>
      </c>
      <c r="AK46" s="398">
        <f t="shared" si="5"/>
        <v>1.83</v>
      </c>
      <c r="AL46" s="398">
        <v>0.84</v>
      </c>
      <c r="AM46" s="398">
        <v>0.18</v>
      </c>
      <c r="AN46" s="398">
        <v>1.1</v>
      </c>
      <c r="AO46" s="398"/>
      <c r="AP46" s="398"/>
      <c r="AQ46" s="398"/>
      <c r="AR46" s="398"/>
      <c r="AS46" s="398"/>
      <c r="AT46" s="398"/>
      <c r="AU46" s="398"/>
      <c r="AV46" s="398"/>
      <c r="AW46" s="398"/>
      <c r="AX46" s="398"/>
      <c r="AY46" s="398"/>
      <c r="AZ46" s="398"/>
      <c r="BA46" s="398"/>
      <c r="BB46" s="398"/>
      <c r="BC46" s="398"/>
      <c r="BD46" s="398"/>
      <c r="BE46" s="398"/>
    </row>
    <row r="47" spans="1:57" ht="12.75">
      <c r="A47" s="387"/>
      <c r="B47" t="s">
        <v>303</v>
      </c>
      <c r="C47" s="398"/>
      <c r="D47" s="398"/>
      <c r="E47" s="397">
        <v>100</v>
      </c>
      <c r="F47" s="397">
        <v>1</v>
      </c>
      <c r="G47" s="398">
        <v>90</v>
      </c>
      <c r="H47" s="398">
        <v>2.5</v>
      </c>
      <c r="I47" s="398">
        <v>42</v>
      </c>
      <c r="J47" s="398">
        <v>7.3</v>
      </c>
      <c r="K47" s="398">
        <v>1.43</v>
      </c>
      <c r="L47" s="398">
        <v>12</v>
      </c>
      <c r="M47" s="398">
        <v>0.16</v>
      </c>
      <c r="N47" s="398">
        <v>0.56</v>
      </c>
      <c r="O47" s="398"/>
      <c r="P47" s="397"/>
      <c r="Q47" s="398">
        <v>1.15</v>
      </c>
      <c r="R47" s="398">
        <v>0.03</v>
      </c>
      <c r="S47" s="398">
        <v>25</v>
      </c>
      <c r="T47" s="398">
        <v>0.06</v>
      </c>
      <c r="U47" s="398">
        <v>30</v>
      </c>
      <c r="V47" s="398">
        <v>1655</v>
      </c>
      <c r="W47" s="398">
        <v>0.4</v>
      </c>
      <c r="X47" s="398">
        <v>4.35</v>
      </c>
      <c r="Y47" s="398">
        <v>2.18</v>
      </c>
      <c r="Z47" s="398">
        <v>1.83</v>
      </c>
      <c r="AA47" s="398">
        <f t="shared" si="3"/>
        <v>4.01</v>
      </c>
      <c r="AB47" s="398">
        <v>0.87</v>
      </c>
      <c r="AC47" s="398">
        <v>0.87</v>
      </c>
      <c r="AD47" s="398">
        <v>2.42</v>
      </c>
      <c r="AE47" s="398">
        <v>1.26</v>
      </c>
      <c r="AF47" s="398">
        <v>0.45</v>
      </c>
      <c r="AG47" s="398">
        <v>0.52</v>
      </c>
      <c r="AH47" s="398">
        <f t="shared" si="4"/>
        <v>0.97</v>
      </c>
      <c r="AI47" s="398">
        <v>1.97</v>
      </c>
      <c r="AJ47" s="398">
        <v>1.47</v>
      </c>
      <c r="AK47" s="398">
        <f t="shared" si="5"/>
        <v>3.44</v>
      </c>
      <c r="AL47" s="398">
        <v>1.01</v>
      </c>
      <c r="AM47" s="398">
        <v>0.39</v>
      </c>
      <c r="AN47" s="398">
        <v>1.53</v>
      </c>
      <c r="AO47" s="398"/>
      <c r="AP47" s="398"/>
      <c r="AQ47" s="398"/>
      <c r="AR47" s="398"/>
      <c r="AS47" s="398"/>
      <c r="AT47" s="398"/>
      <c r="AU47" s="398"/>
      <c r="AV47" s="398"/>
      <c r="AW47" s="398"/>
      <c r="AX47" s="398"/>
      <c r="AY47" s="398"/>
      <c r="AZ47" s="398"/>
      <c r="BA47" s="398"/>
      <c r="BB47" s="398"/>
      <c r="BC47" s="398"/>
      <c r="BD47" s="398"/>
      <c r="BE47" s="398"/>
    </row>
    <row r="48" spans="1:57" ht="12.75">
      <c r="A48" s="387"/>
      <c r="B48" t="s">
        <v>304</v>
      </c>
      <c r="C48" s="398"/>
      <c r="D48" s="398"/>
      <c r="E48" s="397">
        <v>100</v>
      </c>
      <c r="F48" s="397">
        <v>1</v>
      </c>
      <c r="G48" s="398">
        <v>92</v>
      </c>
      <c r="H48" s="398">
        <v>2.2</v>
      </c>
      <c r="I48" s="398">
        <v>50.7</v>
      </c>
      <c r="J48" s="398">
        <v>1.2</v>
      </c>
      <c r="K48" s="398">
        <v>0.24</v>
      </c>
      <c r="L48" s="398">
        <v>10</v>
      </c>
      <c r="M48" s="398">
        <v>0.2</v>
      </c>
      <c r="N48" s="398">
        <v>0.63</v>
      </c>
      <c r="O48" s="398">
        <v>0.13</v>
      </c>
      <c r="P48" s="397"/>
      <c r="Q48" s="398">
        <v>1.15</v>
      </c>
      <c r="R48" s="398">
        <v>0.03</v>
      </c>
      <c r="S48" s="398">
        <v>29</v>
      </c>
      <c r="T48" s="398">
        <v>0.07</v>
      </c>
      <c r="U48" s="398">
        <v>20</v>
      </c>
      <c r="V48" s="398">
        <v>2396</v>
      </c>
      <c r="W48" s="398">
        <v>0.4</v>
      </c>
      <c r="X48" s="398">
        <v>5.33</v>
      </c>
      <c r="Y48" s="398">
        <v>2.67</v>
      </c>
      <c r="Z48" s="398">
        <v>2.25</v>
      </c>
      <c r="AA48" s="398">
        <f t="shared" si="3"/>
        <v>4.92</v>
      </c>
      <c r="AB48" s="398">
        <v>1.07</v>
      </c>
      <c r="AC48" s="398">
        <v>1.07</v>
      </c>
      <c r="AD48" s="398">
        <v>2.97</v>
      </c>
      <c r="AE48" s="398">
        <v>1.54</v>
      </c>
      <c r="AF48" s="398">
        <v>0.54</v>
      </c>
      <c r="AG48" s="398">
        <v>0.64</v>
      </c>
      <c r="AH48" s="398">
        <f t="shared" si="4"/>
        <v>1.1800000000000002</v>
      </c>
      <c r="AI48" s="398">
        <v>2.41</v>
      </c>
      <c r="AJ48" s="398">
        <v>1.8</v>
      </c>
      <c r="AK48" s="398">
        <f t="shared" si="5"/>
        <v>4.21</v>
      </c>
      <c r="AL48" s="398">
        <v>1.24</v>
      </c>
      <c r="AM48" s="398">
        <v>0.48</v>
      </c>
      <c r="AN48" s="398">
        <v>1.87</v>
      </c>
      <c r="AO48" s="398"/>
      <c r="AP48" s="398"/>
      <c r="AQ48" s="398"/>
      <c r="AR48" s="398"/>
      <c r="AS48" s="398"/>
      <c r="AT48" s="398"/>
      <c r="AU48" s="398"/>
      <c r="AV48" s="398"/>
      <c r="AW48" s="398"/>
      <c r="AX48" s="398"/>
      <c r="AY48" s="398"/>
      <c r="AZ48" s="398"/>
      <c r="BA48" s="398"/>
      <c r="BB48" s="398"/>
      <c r="BC48" s="398"/>
      <c r="BD48" s="398"/>
      <c r="BE48" s="398"/>
    </row>
    <row r="49" spans="1:57" ht="12.75">
      <c r="A49" s="387"/>
      <c r="B49" t="s">
        <v>305</v>
      </c>
      <c r="C49" s="398"/>
      <c r="D49" s="398"/>
      <c r="E49" s="397">
        <v>100</v>
      </c>
      <c r="F49" s="397">
        <v>1</v>
      </c>
      <c r="G49" s="398">
        <v>93</v>
      </c>
      <c r="H49" s="398">
        <v>2.95</v>
      </c>
      <c r="I49" s="398">
        <v>60</v>
      </c>
      <c r="J49" s="398">
        <v>13</v>
      </c>
      <c r="K49" s="398">
        <v>2.54</v>
      </c>
      <c r="L49" s="398">
        <v>1.5</v>
      </c>
      <c r="M49" s="398">
        <v>3</v>
      </c>
      <c r="N49" s="398">
        <v>1.7</v>
      </c>
      <c r="O49" s="398"/>
      <c r="P49" s="397"/>
      <c r="Q49" s="398">
        <v>0.55</v>
      </c>
      <c r="R49" s="398">
        <v>0.54</v>
      </c>
      <c r="S49" s="398">
        <v>11</v>
      </c>
      <c r="T49" s="398">
        <v>0.4</v>
      </c>
      <c r="U49" s="398">
        <v>120</v>
      </c>
      <c r="V49" s="398">
        <v>5952</v>
      </c>
      <c r="W49" s="398">
        <v>1</v>
      </c>
      <c r="X49" s="398">
        <v>3.94</v>
      </c>
      <c r="Y49" s="398">
        <v>6.17</v>
      </c>
      <c r="Z49" s="398">
        <v>2.71</v>
      </c>
      <c r="AA49" s="398">
        <f t="shared" si="3"/>
        <v>8.879999999999999</v>
      </c>
      <c r="AB49" s="398">
        <v>1.07</v>
      </c>
      <c r="AC49" s="398">
        <v>1.07</v>
      </c>
      <c r="AD49" s="398">
        <v>3.99</v>
      </c>
      <c r="AE49" s="398">
        <v>3.1</v>
      </c>
      <c r="AF49" s="398">
        <v>0.99</v>
      </c>
      <c r="AG49" s="398">
        <v>0.98</v>
      </c>
      <c r="AH49" s="398">
        <f t="shared" si="4"/>
        <v>1.97</v>
      </c>
      <c r="AI49" s="398">
        <v>2.29</v>
      </c>
      <c r="AJ49" s="398">
        <v>1.68</v>
      </c>
      <c r="AK49" s="398">
        <f t="shared" si="5"/>
        <v>3.9699999999999998</v>
      </c>
      <c r="AL49" s="398">
        <v>2.17</v>
      </c>
      <c r="AM49" s="398">
        <v>0.37</v>
      </c>
      <c r="AN49" s="398">
        <v>2.87</v>
      </c>
      <c r="AO49" s="398"/>
      <c r="AP49" s="398"/>
      <c r="AQ49" s="398"/>
      <c r="AR49" s="398"/>
      <c r="AS49" s="398"/>
      <c r="AT49" s="398"/>
      <c r="AU49" s="398"/>
      <c r="AV49" s="398"/>
      <c r="AW49" s="398"/>
      <c r="AX49" s="398"/>
      <c r="AY49" s="398"/>
      <c r="AZ49" s="398"/>
      <c r="BA49" s="398"/>
      <c r="BB49" s="398"/>
      <c r="BC49" s="398"/>
      <c r="BD49" s="398"/>
      <c r="BE49" s="398"/>
    </row>
    <row r="50" spans="1:57" ht="12.75">
      <c r="A50" s="387"/>
      <c r="B50" t="s">
        <v>306</v>
      </c>
      <c r="C50" s="398"/>
      <c r="D50" s="398"/>
      <c r="E50" s="397">
        <v>100</v>
      </c>
      <c r="F50" s="397">
        <v>1</v>
      </c>
      <c r="G50" s="398">
        <v>93</v>
      </c>
      <c r="H50" s="398">
        <v>2.36</v>
      </c>
      <c r="I50" s="398">
        <v>81</v>
      </c>
      <c r="J50" s="398">
        <v>7</v>
      </c>
      <c r="K50" s="398"/>
      <c r="L50" s="398">
        <v>1</v>
      </c>
      <c r="M50" s="398">
        <v>0.33</v>
      </c>
      <c r="N50" s="398">
        <v>0.55</v>
      </c>
      <c r="O50" s="398"/>
      <c r="P50" s="397"/>
      <c r="Q50" s="398">
        <v>0.3</v>
      </c>
      <c r="R50" s="398">
        <v>0.28</v>
      </c>
      <c r="S50" s="398">
        <v>10</v>
      </c>
      <c r="T50" s="398">
        <v>0.69</v>
      </c>
      <c r="U50" s="398">
        <v>54</v>
      </c>
      <c r="V50" s="398">
        <v>891</v>
      </c>
      <c r="W50" s="398">
        <v>0.2</v>
      </c>
      <c r="X50" s="398">
        <v>5.57</v>
      </c>
      <c r="Y50" s="398">
        <v>6.13</v>
      </c>
      <c r="Z50" s="398">
        <v>8.52</v>
      </c>
      <c r="AA50" s="398">
        <f t="shared" si="3"/>
        <v>14.649999999999999</v>
      </c>
      <c r="AB50" s="398">
        <v>0.95</v>
      </c>
      <c r="AC50" s="398">
        <v>0.95</v>
      </c>
      <c r="AD50" s="398">
        <v>6.94</v>
      </c>
      <c r="AE50" s="398">
        <v>2.28</v>
      </c>
      <c r="AF50" s="398">
        <v>0.57</v>
      </c>
      <c r="AG50" s="398">
        <v>4.34</v>
      </c>
      <c r="AH50" s="398">
        <f t="shared" si="4"/>
        <v>4.91</v>
      </c>
      <c r="AI50" s="398">
        <v>3.94</v>
      </c>
      <c r="AJ50" s="398">
        <v>2.48</v>
      </c>
      <c r="AK50" s="398">
        <f t="shared" si="5"/>
        <v>6.42</v>
      </c>
      <c r="AL50" s="398">
        <v>3.81</v>
      </c>
      <c r="AM50" s="398">
        <v>0.55</v>
      </c>
      <c r="AN50" s="398">
        <v>5.93</v>
      </c>
      <c r="AO50" s="398"/>
      <c r="AP50" s="398"/>
      <c r="AQ50" s="398"/>
      <c r="AR50" s="398"/>
      <c r="AS50" s="398"/>
      <c r="AT50" s="398"/>
      <c r="AU50" s="398"/>
      <c r="AV50" s="398"/>
      <c r="AW50" s="398"/>
      <c r="AX50" s="398"/>
      <c r="AY50" s="398"/>
      <c r="AZ50" s="398"/>
      <c r="BA50" s="398"/>
      <c r="BB50" s="398"/>
      <c r="BC50" s="398"/>
      <c r="BD50" s="398"/>
      <c r="BE50" s="398"/>
    </row>
    <row r="51" spans="1:57" ht="12.75">
      <c r="A51" s="387"/>
      <c r="B51" t="s">
        <v>307</v>
      </c>
      <c r="C51" s="398"/>
      <c r="D51" s="398"/>
      <c r="E51" s="397">
        <v>100</v>
      </c>
      <c r="F51" s="397">
        <v>1</v>
      </c>
      <c r="G51" s="398">
        <v>91</v>
      </c>
      <c r="H51" s="398">
        <v>2.98</v>
      </c>
      <c r="I51" s="398">
        <v>12.9</v>
      </c>
      <c r="J51" s="398">
        <v>13</v>
      </c>
      <c r="K51" s="398">
        <v>3.57</v>
      </c>
      <c r="L51" s="398">
        <v>11.4</v>
      </c>
      <c r="M51" s="398">
        <v>0.07</v>
      </c>
      <c r="N51" s="398">
        <v>1.5</v>
      </c>
      <c r="O51" s="398">
        <v>0.22</v>
      </c>
      <c r="P51" s="397"/>
      <c r="Q51" s="398">
        <v>1.73</v>
      </c>
      <c r="R51" s="398">
        <v>0.07</v>
      </c>
      <c r="S51" s="398">
        <v>250</v>
      </c>
      <c r="T51" s="398">
        <v>0.07</v>
      </c>
      <c r="U51" s="398">
        <v>30</v>
      </c>
      <c r="V51" s="398">
        <v>1135</v>
      </c>
      <c r="W51" s="398">
        <v>2.2</v>
      </c>
      <c r="X51" s="398">
        <v>0.96</v>
      </c>
      <c r="Y51" s="398">
        <v>0.7</v>
      </c>
      <c r="Z51" s="398">
        <v>0.59</v>
      </c>
      <c r="AA51" s="398">
        <f t="shared" si="3"/>
        <v>1.29</v>
      </c>
      <c r="AB51" s="398">
        <v>0.35</v>
      </c>
      <c r="AC51" s="398">
        <v>0.35</v>
      </c>
      <c r="AD51" s="398">
        <v>0.91</v>
      </c>
      <c r="AE51" s="398">
        <v>0.59</v>
      </c>
      <c r="AF51" s="398">
        <v>0.26</v>
      </c>
      <c r="AG51" s="398">
        <v>0.27</v>
      </c>
      <c r="AH51" s="398">
        <f t="shared" si="4"/>
        <v>0.53</v>
      </c>
      <c r="AI51" s="398">
        <v>0.6</v>
      </c>
      <c r="AJ51" s="398">
        <v>0.42</v>
      </c>
      <c r="AK51" s="398">
        <f t="shared" si="5"/>
        <v>1.02</v>
      </c>
      <c r="AL51" s="398">
        <v>0.48</v>
      </c>
      <c r="AM51" s="398">
        <v>0.12</v>
      </c>
      <c r="AN51" s="398">
        <v>0.68</v>
      </c>
      <c r="AO51" s="398"/>
      <c r="AP51" s="398"/>
      <c r="AQ51" s="398"/>
      <c r="AR51" s="398"/>
      <c r="AS51" s="398"/>
      <c r="AT51" s="398"/>
      <c r="AU51" s="398"/>
      <c r="AV51" s="398"/>
      <c r="AW51" s="398"/>
      <c r="AX51" s="398"/>
      <c r="AY51" s="398"/>
      <c r="AZ51" s="398"/>
      <c r="BA51" s="398"/>
      <c r="BB51" s="398"/>
      <c r="BC51" s="398"/>
      <c r="BD51" s="398"/>
      <c r="BE51" s="398"/>
    </row>
    <row r="52" spans="1:57" ht="12.75">
      <c r="A52" s="387"/>
      <c r="B52" t="s">
        <v>308</v>
      </c>
      <c r="C52" s="398"/>
      <c r="D52" s="398"/>
      <c r="E52" s="397">
        <v>100</v>
      </c>
      <c r="F52" s="397">
        <v>1</v>
      </c>
      <c r="G52" s="398">
        <v>89</v>
      </c>
      <c r="H52" s="398">
        <v>2.9</v>
      </c>
      <c r="I52" s="398">
        <v>8.7</v>
      </c>
      <c r="J52" s="398">
        <v>0.7</v>
      </c>
      <c r="K52" s="398"/>
      <c r="L52" s="398">
        <v>9.8</v>
      </c>
      <c r="M52" s="398">
        <v>0.08</v>
      </c>
      <c r="N52" s="398">
        <v>0.08</v>
      </c>
      <c r="O52" s="398">
        <v>0.03</v>
      </c>
      <c r="P52" s="397"/>
      <c r="Q52" s="398">
        <v>0.13</v>
      </c>
      <c r="R52" s="398">
        <v>0.08</v>
      </c>
      <c r="S52" s="398">
        <v>18</v>
      </c>
      <c r="T52" s="398">
        <v>0.07</v>
      </c>
      <c r="U52" s="398">
        <v>17</v>
      </c>
      <c r="V52" s="398">
        <v>800</v>
      </c>
      <c r="W52" s="398">
        <v>0.2</v>
      </c>
      <c r="X52" s="398">
        <v>0.74</v>
      </c>
      <c r="Y52" s="398">
        <v>0.5</v>
      </c>
      <c r="Z52" s="398">
        <v>0.44</v>
      </c>
      <c r="AA52" s="398">
        <f t="shared" si="3"/>
        <v>0.94</v>
      </c>
      <c r="AB52" s="398">
        <v>0.26</v>
      </c>
      <c r="AC52" s="398">
        <v>0.26</v>
      </c>
      <c r="AD52" s="398">
        <v>0.74</v>
      </c>
      <c r="AE52" s="398">
        <v>0.43</v>
      </c>
      <c r="AF52" s="398">
        <v>0.22</v>
      </c>
      <c r="AG52" s="398">
        <v>0.21</v>
      </c>
      <c r="AH52" s="398">
        <f t="shared" si="4"/>
        <v>0.43</v>
      </c>
      <c r="AI52" s="398">
        <v>0.48</v>
      </c>
      <c r="AJ52" s="398">
        <v>0.33</v>
      </c>
      <c r="AK52" s="398">
        <f t="shared" si="5"/>
        <v>0.81</v>
      </c>
      <c r="AL52" s="398">
        <v>0.36</v>
      </c>
      <c r="AM52" s="398">
        <v>0.1</v>
      </c>
      <c r="AN52" s="398">
        <v>0.54</v>
      </c>
      <c r="AO52" s="398"/>
      <c r="AP52" s="398"/>
      <c r="AQ52" s="398"/>
      <c r="AR52" s="398"/>
      <c r="AS52" s="398"/>
      <c r="AT52" s="398"/>
      <c r="AU52" s="398"/>
      <c r="AV52" s="398"/>
      <c r="AW52" s="398"/>
      <c r="AX52" s="398"/>
      <c r="AY52" s="398"/>
      <c r="AZ52" s="398"/>
      <c r="BA52" s="398"/>
      <c r="BB52" s="398"/>
      <c r="BC52" s="398"/>
      <c r="BD52" s="398"/>
      <c r="BE52" s="398"/>
    </row>
    <row r="53" spans="1:57" ht="12.75">
      <c r="A53" s="387"/>
      <c r="B53" t="s">
        <v>309</v>
      </c>
      <c r="C53" s="398"/>
      <c r="D53" s="398"/>
      <c r="E53" s="397">
        <v>100</v>
      </c>
      <c r="F53" s="397">
        <v>1</v>
      </c>
      <c r="G53" s="398">
        <v>90</v>
      </c>
      <c r="H53" s="398">
        <v>3.09</v>
      </c>
      <c r="I53" s="398">
        <v>12.2</v>
      </c>
      <c r="J53" s="398">
        <v>11</v>
      </c>
      <c r="K53" s="398">
        <v>3.58</v>
      </c>
      <c r="L53" s="398">
        <v>4.1</v>
      </c>
      <c r="M53" s="398">
        <v>0.05</v>
      </c>
      <c r="N53" s="398">
        <v>1.31</v>
      </c>
      <c r="O53" s="398">
        <v>0.14</v>
      </c>
      <c r="P53" s="397"/>
      <c r="Q53" s="398">
        <v>1.06</v>
      </c>
      <c r="R53" s="398">
        <v>0.11</v>
      </c>
      <c r="S53" s="398">
        <v>12</v>
      </c>
      <c r="T53" s="398">
        <v>0.1</v>
      </c>
      <c r="U53" s="398">
        <v>26</v>
      </c>
      <c r="V53" s="398">
        <v>1237</v>
      </c>
      <c r="W53" s="398">
        <v>0.2</v>
      </c>
      <c r="X53" s="398">
        <v>0.78</v>
      </c>
      <c r="Y53" s="398">
        <v>0.71</v>
      </c>
      <c r="Z53" s="398">
        <v>1.36</v>
      </c>
      <c r="AA53" s="398">
        <f t="shared" si="3"/>
        <v>2.0700000000000003</v>
      </c>
      <c r="AB53" s="398">
        <v>0.24</v>
      </c>
      <c r="AC53" s="398">
        <v>0.24</v>
      </c>
      <c r="AD53" s="398">
        <v>0.8</v>
      </c>
      <c r="AE53" s="398">
        <v>0.57</v>
      </c>
      <c r="AF53" s="398">
        <v>0.22</v>
      </c>
      <c r="AG53" s="398">
        <v>0.1</v>
      </c>
      <c r="AH53" s="398">
        <f t="shared" si="4"/>
        <v>0.32</v>
      </c>
      <c r="AI53" s="398">
        <v>0.46</v>
      </c>
      <c r="AJ53" s="398">
        <v>0.63</v>
      </c>
      <c r="AK53" s="398">
        <f t="shared" si="5"/>
        <v>1.09</v>
      </c>
      <c r="AL53" s="398">
        <v>0.4</v>
      </c>
      <c r="AM53" s="398">
        <v>0.13</v>
      </c>
      <c r="AN53" s="398">
        <v>0.76</v>
      </c>
      <c r="AO53" s="398"/>
      <c r="AP53" s="398"/>
      <c r="AQ53" s="398"/>
      <c r="AR53" s="398"/>
      <c r="AS53" s="398"/>
      <c r="AT53" s="398"/>
      <c r="AU53" s="398"/>
      <c r="AV53" s="398"/>
      <c r="AW53" s="398"/>
      <c r="AX53" s="398"/>
      <c r="AY53" s="398"/>
      <c r="AZ53" s="398"/>
      <c r="BA53" s="398"/>
      <c r="BB53" s="398"/>
      <c r="BC53" s="398"/>
      <c r="BD53" s="398"/>
      <c r="BE53" s="398"/>
    </row>
    <row r="54" spans="1:57" ht="12.75">
      <c r="A54" s="387"/>
      <c r="B54" t="s">
        <v>310</v>
      </c>
      <c r="C54" s="398"/>
      <c r="D54" s="398"/>
      <c r="E54" s="397">
        <v>100</v>
      </c>
      <c r="F54" s="397">
        <v>1</v>
      </c>
      <c r="G54" s="398">
        <v>88</v>
      </c>
      <c r="H54" s="398">
        <v>2.63</v>
      </c>
      <c r="I54" s="398">
        <v>12.1</v>
      </c>
      <c r="J54" s="398">
        <v>1.5</v>
      </c>
      <c r="K54" s="398"/>
      <c r="L54" s="398">
        <v>2.2</v>
      </c>
      <c r="M54" s="398">
        <v>0.06</v>
      </c>
      <c r="N54" s="398">
        <v>0.32</v>
      </c>
      <c r="O54" s="398">
        <v>0.06</v>
      </c>
      <c r="P54" s="397"/>
      <c r="Q54" s="398">
        <v>0.46</v>
      </c>
      <c r="R54" s="398">
        <v>0.03</v>
      </c>
      <c r="S54" s="398">
        <v>58</v>
      </c>
      <c r="T54" s="398">
        <v>0.02</v>
      </c>
      <c r="U54" s="398">
        <v>31</v>
      </c>
      <c r="V54" s="398">
        <v>419</v>
      </c>
      <c r="W54" s="398">
        <v>0.6</v>
      </c>
      <c r="X54" s="398">
        <v>0.53</v>
      </c>
      <c r="Y54" s="398">
        <v>0.49</v>
      </c>
      <c r="Z54" s="398">
        <v>0.52</v>
      </c>
      <c r="AA54" s="398">
        <f t="shared" si="3"/>
        <v>1.01</v>
      </c>
      <c r="AB54" s="398">
        <v>0.26</v>
      </c>
      <c r="AC54" s="398">
        <v>0.26</v>
      </c>
      <c r="AD54" s="398">
        <v>0.7</v>
      </c>
      <c r="AE54" s="398">
        <v>0.42</v>
      </c>
      <c r="AF54" s="398">
        <v>0.17</v>
      </c>
      <c r="AG54" s="398">
        <v>0.19</v>
      </c>
      <c r="AH54" s="398">
        <f t="shared" si="4"/>
        <v>0.36</v>
      </c>
      <c r="AI54" s="398">
        <v>0.56</v>
      </c>
      <c r="AJ54" s="398">
        <v>0.26</v>
      </c>
      <c r="AK54" s="398">
        <f t="shared" si="5"/>
        <v>0.8200000000000001</v>
      </c>
      <c r="AL54" s="398">
        <v>0.36</v>
      </c>
      <c r="AM54" s="398">
        <v>0.11</v>
      </c>
      <c r="AN54" s="398">
        <v>0.56</v>
      </c>
      <c r="AO54" s="398"/>
      <c r="AP54" s="398"/>
      <c r="AQ54" s="398"/>
      <c r="AR54" s="398"/>
      <c r="AS54" s="398"/>
      <c r="AT54" s="398"/>
      <c r="AU54" s="398"/>
      <c r="AV54" s="398"/>
      <c r="AW54" s="398"/>
      <c r="AX54" s="398"/>
      <c r="AY54" s="398"/>
      <c r="AZ54" s="398"/>
      <c r="BA54" s="398"/>
      <c r="BB54" s="398"/>
      <c r="BC54" s="398"/>
      <c r="BD54" s="398"/>
      <c r="BE54" s="398"/>
    </row>
    <row r="55" spans="1:57" ht="12.75">
      <c r="A55" s="387"/>
      <c r="B55" t="s">
        <v>311</v>
      </c>
      <c r="C55" s="398"/>
      <c r="D55" s="398"/>
      <c r="E55" s="397">
        <v>100</v>
      </c>
      <c r="F55" s="397">
        <v>1</v>
      </c>
      <c r="G55" s="398">
        <v>92</v>
      </c>
      <c r="H55" s="398">
        <v>1.19</v>
      </c>
      <c r="I55" s="398">
        <v>23.4</v>
      </c>
      <c r="J55" s="398">
        <v>1.4</v>
      </c>
      <c r="K55" s="398"/>
      <c r="L55" s="398">
        <v>30</v>
      </c>
      <c r="M55" s="398">
        <v>0.34</v>
      </c>
      <c r="N55" s="398">
        <v>0.75</v>
      </c>
      <c r="O55" s="398"/>
      <c r="P55" s="397"/>
      <c r="Q55" s="398">
        <v>0.76</v>
      </c>
      <c r="R55" s="398"/>
      <c r="S55" s="398">
        <v>18</v>
      </c>
      <c r="T55" s="398">
        <v>0.05</v>
      </c>
      <c r="U55" s="398">
        <v>41</v>
      </c>
      <c r="V55" s="398">
        <v>820</v>
      </c>
      <c r="W55" s="398">
        <v>0.5</v>
      </c>
      <c r="X55" s="398">
        <v>2.21</v>
      </c>
      <c r="Y55" s="398">
        <v>1.53</v>
      </c>
      <c r="Z55" s="398">
        <v>0.99</v>
      </c>
      <c r="AA55" s="398">
        <f t="shared" si="3"/>
        <v>2.52</v>
      </c>
      <c r="AB55" s="398">
        <v>0.61</v>
      </c>
      <c r="AC55" s="398">
        <v>0.61</v>
      </c>
      <c r="AD55" s="398">
        <v>1.74</v>
      </c>
      <c r="AE55" s="398">
        <v>0.9</v>
      </c>
      <c r="AF55" s="398">
        <v>0.42</v>
      </c>
      <c r="AG55" s="398">
        <v>0.45</v>
      </c>
      <c r="AH55" s="398">
        <f t="shared" si="4"/>
        <v>0.87</v>
      </c>
      <c r="AI55" s="398">
        <v>1.1</v>
      </c>
      <c r="AJ55" s="398">
        <v>0.71</v>
      </c>
      <c r="AK55" s="398">
        <f t="shared" si="5"/>
        <v>1.81</v>
      </c>
      <c r="AL55" s="398">
        <v>0.85</v>
      </c>
      <c r="AM55" s="398">
        <v>0.37</v>
      </c>
      <c r="AN55" s="398">
        <v>1.42</v>
      </c>
      <c r="AO55" s="398"/>
      <c r="AP55" s="398"/>
      <c r="AQ55" s="398"/>
      <c r="AR55" s="398"/>
      <c r="AS55" s="398"/>
      <c r="AT55" s="398"/>
      <c r="AU55" s="398"/>
      <c r="AV55" s="398"/>
      <c r="AW55" s="398"/>
      <c r="AX55" s="398"/>
      <c r="AY55" s="398"/>
      <c r="AZ55" s="398"/>
      <c r="BA55" s="398"/>
      <c r="BB55" s="398"/>
      <c r="BC55" s="398"/>
      <c r="BD55" s="398"/>
      <c r="BE55" s="398"/>
    </row>
    <row r="56" spans="1:57" ht="12.75">
      <c r="A56" s="387"/>
      <c r="B56" t="s">
        <v>312</v>
      </c>
      <c r="C56" s="398"/>
      <c r="D56" s="398"/>
      <c r="E56" s="397">
        <v>100</v>
      </c>
      <c r="F56" s="397">
        <v>1</v>
      </c>
      <c r="G56" s="398">
        <v>92</v>
      </c>
      <c r="H56" s="398">
        <v>1.92</v>
      </c>
      <c r="I56" s="398">
        <v>43</v>
      </c>
      <c r="J56" s="398">
        <v>1.3</v>
      </c>
      <c r="K56" s="398"/>
      <c r="L56" s="398">
        <v>13.5</v>
      </c>
      <c r="M56" s="398">
        <v>0.35</v>
      </c>
      <c r="N56" s="398">
        <v>1.29</v>
      </c>
      <c r="O56" s="398">
        <v>0.39</v>
      </c>
      <c r="P56" s="397"/>
      <c r="Q56" s="398">
        <v>1.1</v>
      </c>
      <c r="R56" s="398">
        <v>0.16</v>
      </c>
      <c r="S56" s="398">
        <v>39</v>
      </c>
      <c r="T56" s="398">
        <v>0.04</v>
      </c>
      <c r="U56" s="398">
        <v>33</v>
      </c>
      <c r="V56" s="398">
        <v>3248</v>
      </c>
      <c r="W56" s="398">
        <v>1.6</v>
      </c>
      <c r="X56" s="398">
        <v>3.65</v>
      </c>
      <c r="Y56" s="398">
        <v>2.32</v>
      </c>
      <c r="Z56" s="398"/>
      <c r="AA56" s="398">
        <f t="shared" si="3"/>
        <v>2.32</v>
      </c>
      <c r="AB56" s="398">
        <v>1.07</v>
      </c>
      <c r="AC56" s="398">
        <v>1.07</v>
      </c>
      <c r="AD56" s="398">
        <v>2.46</v>
      </c>
      <c r="AE56" s="398">
        <v>1.27</v>
      </c>
      <c r="AF56" s="398">
        <v>0.68</v>
      </c>
      <c r="AG56" s="398">
        <v>0.7</v>
      </c>
      <c r="AH56" s="398">
        <f t="shared" si="4"/>
        <v>1.38</v>
      </c>
      <c r="AI56" s="398">
        <v>1.75</v>
      </c>
      <c r="AJ56" s="398">
        <v>1.07</v>
      </c>
      <c r="AK56" s="398">
        <f t="shared" si="5"/>
        <v>2.8200000000000003</v>
      </c>
      <c r="AL56" s="398">
        <v>1.3</v>
      </c>
      <c r="AM56" s="398">
        <v>0.59</v>
      </c>
      <c r="AN56" s="398">
        <v>2.33</v>
      </c>
      <c r="AO56" s="398"/>
      <c r="AP56" s="398"/>
      <c r="AQ56" s="398"/>
      <c r="AR56" s="398"/>
      <c r="AS56" s="398"/>
      <c r="AT56" s="398"/>
      <c r="AU56" s="398"/>
      <c r="AV56" s="398"/>
      <c r="AW56" s="398"/>
      <c r="AX56" s="398"/>
      <c r="AY56" s="398"/>
      <c r="AZ56" s="398"/>
      <c r="BA56" s="398"/>
      <c r="BB56" s="398"/>
      <c r="BC56" s="398"/>
      <c r="BD56" s="398"/>
      <c r="BE56" s="398"/>
    </row>
    <row r="57" spans="1:57" ht="12.75">
      <c r="A57" s="387"/>
      <c r="B57" t="s">
        <v>313</v>
      </c>
      <c r="C57" s="398"/>
      <c r="D57" s="398"/>
      <c r="E57" s="397">
        <v>100</v>
      </c>
      <c r="F57" s="397">
        <v>1</v>
      </c>
      <c r="G57" s="398">
        <v>93</v>
      </c>
      <c r="H57" s="398">
        <v>2.21</v>
      </c>
      <c r="I57" s="398">
        <v>43.8</v>
      </c>
      <c r="J57" s="398">
        <v>6.5</v>
      </c>
      <c r="K57" s="398">
        <v>1.9</v>
      </c>
      <c r="L57" s="398">
        <v>7</v>
      </c>
      <c r="M57" s="398">
        <v>1.99</v>
      </c>
      <c r="N57" s="398">
        <v>1.37</v>
      </c>
      <c r="O57" s="398">
        <v>0.34</v>
      </c>
      <c r="P57" s="397"/>
      <c r="Q57" s="398">
        <v>1.2</v>
      </c>
      <c r="R57" s="398">
        <v>0.06</v>
      </c>
      <c r="S57" s="398">
        <v>48</v>
      </c>
      <c r="T57" s="398">
        <v>0.04</v>
      </c>
      <c r="U57" s="398">
        <v>100</v>
      </c>
      <c r="V57" s="398">
        <v>1536</v>
      </c>
      <c r="W57" s="398"/>
      <c r="X57" s="398">
        <v>4.68</v>
      </c>
      <c r="Y57" s="398">
        <v>2.04</v>
      </c>
      <c r="Z57" s="398">
        <v>1.72</v>
      </c>
      <c r="AA57" s="398">
        <f t="shared" si="3"/>
        <v>3.76</v>
      </c>
      <c r="AB57" s="398">
        <v>0.99</v>
      </c>
      <c r="AC57" s="398">
        <v>1.51</v>
      </c>
      <c r="AD57" s="398">
        <v>2.68</v>
      </c>
      <c r="AE57" s="398">
        <v>0.91</v>
      </c>
      <c r="AF57" s="398">
        <v>1.22</v>
      </c>
      <c r="AG57" s="398">
        <v>0.72</v>
      </c>
      <c r="AH57" s="398">
        <f t="shared" si="4"/>
        <v>1.94</v>
      </c>
      <c r="AI57" s="398">
        <v>1.93</v>
      </c>
      <c r="AJ57" s="398">
        <v>1.48</v>
      </c>
      <c r="AK57" s="398">
        <f t="shared" si="5"/>
        <v>3.41</v>
      </c>
      <c r="AL57" s="398">
        <v>1.4</v>
      </c>
      <c r="AM57" s="398">
        <v>0.62</v>
      </c>
      <c r="AN57" s="398">
        <v>1.91</v>
      </c>
      <c r="AO57" s="398"/>
      <c r="AP57" s="398"/>
      <c r="AQ57" s="398"/>
      <c r="AR57" s="398"/>
      <c r="AS57" s="398"/>
      <c r="AT57" s="398"/>
      <c r="AU57" s="398"/>
      <c r="AV57" s="398"/>
      <c r="AW57" s="398"/>
      <c r="AX57" s="398"/>
      <c r="AY57" s="398"/>
      <c r="AZ57" s="398"/>
      <c r="BA57" s="398"/>
      <c r="BB57" s="398"/>
      <c r="BC57" s="398"/>
      <c r="BD57" s="398"/>
      <c r="BE57" s="398"/>
    </row>
    <row r="58" spans="1:57" ht="12.75">
      <c r="A58" s="387"/>
      <c r="B58" t="s">
        <v>323</v>
      </c>
      <c r="C58" s="398"/>
      <c r="D58" s="398"/>
      <c r="E58" s="397">
        <v>100</v>
      </c>
      <c r="F58" s="397">
        <v>1</v>
      </c>
      <c r="G58" s="398">
        <v>87</v>
      </c>
      <c r="H58" s="398">
        <v>3.29</v>
      </c>
      <c r="I58" s="398">
        <v>8.8</v>
      </c>
      <c r="J58" s="398">
        <v>2.9</v>
      </c>
      <c r="K58" s="398">
        <v>1.13</v>
      </c>
      <c r="L58" s="398">
        <v>2.3</v>
      </c>
      <c r="M58" s="398">
        <v>0.04</v>
      </c>
      <c r="N58" s="398">
        <v>0.3</v>
      </c>
      <c r="O58" s="398"/>
      <c r="P58" s="397"/>
      <c r="Q58" s="398">
        <v>0.35</v>
      </c>
      <c r="R58" s="398">
        <v>0.09</v>
      </c>
      <c r="S58" s="398">
        <v>15</v>
      </c>
      <c r="T58" s="398">
        <v>0.01</v>
      </c>
      <c r="U58" s="398">
        <v>15</v>
      </c>
      <c r="V58" s="398">
        <v>668</v>
      </c>
      <c r="W58" s="398">
        <v>0.2</v>
      </c>
      <c r="X58" s="398">
        <v>0.35</v>
      </c>
      <c r="Y58" s="398">
        <v>0.31</v>
      </c>
      <c r="Z58" s="398">
        <v>0.4</v>
      </c>
      <c r="AA58" s="398">
        <f t="shared" si="3"/>
        <v>0.71</v>
      </c>
      <c r="AB58" s="398">
        <v>0.22</v>
      </c>
      <c r="AC58" s="398">
        <v>0.35</v>
      </c>
      <c r="AD58" s="398">
        <v>1.14</v>
      </c>
      <c r="AE58" s="398">
        <v>0.21</v>
      </c>
      <c r="AF58" s="398">
        <v>0.16</v>
      </c>
      <c r="AG58" s="398">
        <v>0.17</v>
      </c>
      <c r="AH58" s="398">
        <f t="shared" si="4"/>
        <v>0.33</v>
      </c>
      <c r="AI58" s="398">
        <v>0.47</v>
      </c>
      <c r="AJ58" s="398">
        <v>0.34</v>
      </c>
      <c r="AK58" s="398">
        <f t="shared" si="5"/>
        <v>0.81</v>
      </c>
      <c r="AL58" s="398">
        <v>0.29</v>
      </c>
      <c r="AM58" s="398">
        <v>0.08</v>
      </c>
      <c r="AN58" s="398">
        <v>0.44</v>
      </c>
      <c r="AO58" s="398"/>
      <c r="AP58" s="398"/>
      <c r="AQ58" s="398"/>
      <c r="AR58" s="398"/>
      <c r="AS58" s="398"/>
      <c r="AT58" s="398"/>
      <c r="AU58" s="398"/>
      <c r="AV58" s="398"/>
      <c r="AW58" s="398"/>
      <c r="AX58" s="398"/>
      <c r="AY58" s="398"/>
      <c r="AZ58" s="398"/>
      <c r="BA58" s="398"/>
      <c r="BB58" s="398"/>
      <c r="BC58" s="398"/>
      <c r="BD58" s="398"/>
      <c r="BE58" s="398"/>
    </row>
    <row r="59" spans="1:57" ht="12.75">
      <c r="A59" s="387"/>
      <c r="B59" t="s">
        <v>316</v>
      </c>
      <c r="C59" s="398"/>
      <c r="D59" s="398"/>
      <c r="E59" s="397">
        <v>100</v>
      </c>
      <c r="F59" s="397">
        <v>1</v>
      </c>
      <c r="G59" s="398">
        <v>88</v>
      </c>
      <c r="H59" s="398">
        <v>3.21</v>
      </c>
      <c r="I59" s="398">
        <v>11</v>
      </c>
      <c r="J59" s="398">
        <v>2.6</v>
      </c>
      <c r="K59" s="398">
        <v>0.82</v>
      </c>
      <c r="L59" s="398">
        <v>2.3</v>
      </c>
      <c r="M59" s="398">
        <v>0.04</v>
      </c>
      <c r="N59" s="398">
        <v>0.32</v>
      </c>
      <c r="O59" s="398"/>
      <c r="P59" s="397"/>
      <c r="Q59" s="398">
        <v>0.33</v>
      </c>
      <c r="R59" s="398">
        <v>0.09</v>
      </c>
      <c r="S59" s="398"/>
      <c r="T59" s="398">
        <v>0.01</v>
      </c>
      <c r="U59" s="398"/>
      <c r="V59" s="398"/>
      <c r="W59" s="398"/>
      <c r="X59" s="398">
        <v>0.35</v>
      </c>
      <c r="Y59" s="398">
        <v>0.32</v>
      </c>
      <c r="Z59" s="398">
        <v>0.45</v>
      </c>
      <c r="AA59" s="398">
        <f t="shared" si="3"/>
        <v>0.77</v>
      </c>
      <c r="AB59" s="398">
        <v>0.23</v>
      </c>
      <c r="AC59" s="398">
        <v>0.43</v>
      </c>
      <c r="AD59" s="398">
        <v>1.37</v>
      </c>
      <c r="AE59" s="398">
        <v>0.22</v>
      </c>
      <c r="AF59" s="398">
        <v>0.15</v>
      </c>
      <c r="AG59" s="398">
        <v>0.11</v>
      </c>
      <c r="AH59" s="398">
        <f t="shared" si="4"/>
        <v>0.26</v>
      </c>
      <c r="AI59" s="398">
        <v>0.52</v>
      </c>
      <c r="AJ59" s="398">
        <v>0.17</v>
      </c>
      <c r="AK59" s="398">
        <f t="shared" si="5"/>
        <v>0.6900000000000001</v>
      </c>
      <c r="AL59" s="398">
        <v>0.33</v>
      </c>
      <c r="AM59" s="398">
        <v>0.09</v>
      </c>
      <c r="AN59" s="398">
        <v>0.54</v>
      </c>
      <c r="AO59" s="398"/>
      <c r="AP59" s="398"/>
      <c r="AQ59" s="398"/>
      <c r="AR59" s="398"/>
      <c r="AS59" s="398"/>
      <c r="AT59" s="398"/>
      <c r="AU59" s="398"/>
      <c r="AV59" s="398"/>
      <c r="AW59" s="398"/>
      <c r="AX59" s="398"/>
      <c r="AY59" s="398"/>
      <c r="AZ59" s="398"/>
      <c r="BA59" s="398"/>
      <c r="BB59" s="398"/>
      <c r="BC59" s="398"/>
      <c r="BD59" s="398"/>
      <c r="BE59" s="398"/>
    </row>
    <row r="60" spans="1:57" ht="12.75">
      <c r="A60" s="387"/>
      <c r="B60" t="s">
        <v>314</v>
      </c>
      <c r="C60" s="398"/>
      <c r="D60" s="398"/>
      <c r="E60" s="397">
        <v>100</v>
      </c>
      <c r="F60" s="397">
        <v>1</v>
      </c>
      <c r="G60" s="398">
        <v>89</v>
      </c>
      <c r="H60" s="398">
        <v>0.72</v>
      </c>
      <c r="I60" s="398">
        <v>13.3</v>
      </c>
      <c r="J60" s="398">
        <v>1.6</v>
      </c>
      <c r="K60" s="398"/>
      <c r="L60" s="398">
        <v>33</v>
      </c>
      <c r="M60" s="398">
        <v>0.37</v>
      </c>
      <c r="N60" s="398">
        <v>0.19</v>
      </c>
      <c r="O60" s="398"/>
      <c r="P60" s="397"/>
      <c r="Q60" s="398">
        <v>1.5</v>
      </c>
      <c r="R60" s="398">
        <v>0.02</v>
      </c>
      <c r="S60" s="398">
        <v>29</v>
      </c>
      <c r="T60" s="398">
        <v>0.25</v>
      </c>
      <c r="U60" s="398"/>
      <c r="V60" s="398">
        <v>640</v>
      </c>
      <c r="W60" s="398">
        <v>0.3</v>
      </c>
      <c r="X60" s="398">
        <v>0.94</v>
      </c>
      <c r="Y60" s="398">
        <v>0.4</v>
      </c>
      <c r="Z60" s="398"/>
      <c r="AA60" s="398">
        <f t="shared" si="3"/>
        <v>0.4</v>
      </c>
      <c r="AB60" s="398">
        <v>0.18</v>
      </c>
      <c r="AC60" s="398">
        <v>0.4</v>
      </c>
      <c r="AD60" s="398">
        <v>0.57</v>
      </c>
      <c r="AE60" s="398">
        <v>0.48</v>
      </c>
      <c r="AF60" s="398">
        <v>0.1</v>
      </c>
      <c r="AG60" s="398">
        <v>0.21</v>
      </c>
      <c r="AH60" s="398">
        <f t="shared" si="4"/>
        <v>0.31</v>
      </c>
      <c r="AI60" s="398">
        <v>0.37</v>
      </c>
      <c r="AJ60" s="398">
        <v>0.23</v>
      </c>
      <c r="AK60" s="398">
        <f t="shared" si="5"/>
        <v>0.6</v>
      </c>
      <c r="AL60" s="398">
        <v>0.3</v>
      </c>
      <c r="AM60" s="398">
        <v>0.1</v>
      </c>
      <c r="AN60" s="398">
        <v>0.37</v>
      </c>
      <c r="AO60" s="398"/>
      <c r="AP60" s="398"/>
      <c r="AQ60" s="398"/>
      <c r="AR60" s="398"/>
      <c r="AS60" s="398"/>
      <c r="AT60" s="398"/>
      <c r="AU60" s="398"/>
      <c r="AV60" s="398"/>
      <c r="AW60" s="398"/>
      <c r="AX60" s="398"/>
      <c r="AY60" s="398"/>
      <c r="AZ60" s="398"/>
      <c r="BA60" s="398"/>
      <c r="BB60" s="398"/>
      <c r="BC60" s="398"/>
      <c r="BD60" s="398"/>
      <c r="BE60" s="398"/>
    </row>
    <row r="61" spans="1:57" ht="12.75">
      <c r="A61" s="387"/>
      <c r="B61" t="s">
        <v>315</v>
      </c>
      <c r="C61" s="398"/>
      <c r="D61" s="398"/>
      <c r="E61" s="397">
        <v>100</v>
      </c>
      <c r="F61" s="397">
        <v>1</v>
      </c>
      <c r="G61" s="398">
        <v>93</v>
      </c>
      <c r="H61" s="398">
        <v>3.5</v>
      </c>
      <c r="I61" s="398">
        <v>84.1</v>
      </c>
      <c r="J61" s="398">
        <v>0.4</v>
      </c>
      <c r="K61" s="398"/>
      <c r="L61" s="398">
        <v>0.2</v>
      </c>
      <c r="M61" s="398">
        <v>0.02</v>
      </c>
      <c r="N61" s="398">
        <v>0.8</v>
      </c>
      <c r="O61" s="398">
        <v>0.32</v>
      </c>
      <c r="P61" s="397"/>
      <c r="Q61" s="398">
        <v>0.18</v>
      </c>
      <c r="R61" s="398">
        <v>0.02</v>
      </c>
      <c r="S61" s="398">
        <v>1</v>
      </c>
      <c r="T61" s="398">
        <v>0.07</v>
      </c>
      <c r="U61" s="398">
        <v>23</v>
      </c>
      <c r="V61" s="398">
        <v>2</v>
      </c>
      <c r="W61" s="398">
        <v>2.5</v>
      </c>
      <c r="X61" s="398">
        <v>6.7</v>
      </c>
      <c r="Y61" s="398">
        <v>3.3</v>
      </c>
      <c r="Z61" s="398">
        <v>5.3</v>
      </c>
      <c r="AA61" s="398">
        <f t="shared" si="3"/>
        <v>8.6</v>
      </c>
      <c r="AB61" s="398">
        <v>2.1</v>
      </c>
      <c r="AC61" s="398">
        <v>4.6</v>
      </c>
      <c r="AD61" s="398">
        <v>6.6</v>
      </c>
      <c r="AE61" s="398">
        <v>5.5</v>
      </c>
      <c r="AF61" s="398">
        <v>0.81</v>
      </c>
      <c r="AG61" s="398">
        <v>0.49</v>
      </c>
      <c r="AH61" s="398">
        <f t="shared" si="4"/>
        <v>1.3</v>
      </c>
      <c r="AI61" s="398">
        <v>4.3</v>
      </c>
      <c r="AJ61" s="398">
        <v>3.1</v>
      </c>
      <c r="AK61" s="398">
        <f t="shared" si="5"/>
        <v>7.4</v>
      </c>
      <c r="AL61" s="398">
        <v>3.3</v>
      </c>
      <c r="AM61" s="398">
        <v>0.81</v>
      </c>
      <c r="AN61" s="398">
        <v>4.4</v>
      </c>
      <c r="AO61" s="398"/>
      <c r="AP61" s="398"/>
      <c r="AQ61" s="398"/>
      <c r="AR61" s="398"/>
      <c r="AS61" s="398"/>
      <c r="AT61" s="398"/>
      <c r="AU61" s="398"/>
      <c r="AV61" s="398"/>
      <c r="AW61" s="398"/>
      <c r="AX61" s="398"/>
      <c r="AY61" s="398"/>
      <c r="AZ61" s="398"/>
      <c r="BA61" s="398"/>
      <c r="BB61" s="398"/>
      <c r="BC61" s="398"/>
      <c r="BD61" s="398"/>
      <c r="BE61" s="398"/>
    </row>
    <row r="62" spans="1:57" ht="12.75">
      <c r="A62" s="387"/>
      <c r="B62" t="s">
        <v>324</v>
      </c>
      <c r="C62" s="398"/>
      <c r="D62" s="398"/>
      <c r="E62" s="397">
        <v>100</v>
      </c>
      <c r="F62" s="397">
        <v>1</v>
      </c>
      <c r="G62" s="398">
        <v>90</v>
      </c>
      <c r="H62" s="398">
        <v>3.3</v>
      </c>
      <c r="I62" s="398">
        <v>37</v>
      </c>
      <c r="J62" s="398">
        <v>18</v>
      </c>
      <c r="K62" s="398">
        <v>8.46</v>
      </c>
      <c r="L62" s="398">
        <v>5.5</v>
      </c>
      <c r="M62" s="398">
        <v>0.25</v>
      </c>
      <c r="N62" s="398">
        <v>0.58</v>
      </c>
      <c r="O62" s="398"/>
      <c r="P62" s="397"/>
      <c r="Q62" s="398">
        <v>1.61</v>
      </c>
      <c r="R62" s="398">
        <v>0.03</v>
      </c>
      <c r="S62" s="398">
        <v>30</v>
      </c>
      <c r="T62" s="398">
        <v>0.03</v>
      </c>
      <c r="U62" s="398">
        <v>25</v>
      </c>
      <c r="V62" s="398">
        <v>2860</v>
      </c>
      <c r="W62" s="398">
        <v>4.2</v>
      </c>
      <c r="X62" s="398">
        <v>2.59</v>
      </c>
      <c r="Y62" s="398">
        <v>1.55</v>
      </c>
      <c r="Z62" s="398">
        <v>1.87</v>
      </c>
      <c r="AA62" s="398">
        <f t="shared" si="3"/>
        <v>3.42</v>
      </c>
      <c r="AB62" s="398">
        <v>0.99</v>
      </c>
      <c r="AC62" s="398">
        <v>1.56</v>
      </c>
      <c r="AD62" s="398">
        <v>2.75</v>
      </c>
      <c r="AE62" s="398">
        <v>2.25</v>
      </c>
      <c r="AF62" s="398">
        <v>0.53</v>
      </c>
      <c r="AG62" s="398">
        <v>0.54</v>
      </c>
      <c r="AH62" s="398">
        <f t="shared" si="4"/>
        <v>1.07</v>
      </c>
      <c r="AI62" s="398">
        <v>1.78</v>
      </c>
      <c r="AJ62" s="398">
        <v>1.34</v>
      </c>
      <c r="AK62" s="398">
        <f t="shared" si="5"/>
        <v>3.12</v>
      </c>
      <c r="AL62" s="398">
        <v>1.41</v>
      </c>
      <c r="AM62" s="398">
        <v>0.51</v>
      </c>
      <c r="AN62" s="398">
        <v>1.65</v>
      </c>
      <c r="AO62" s="398"/>
      <c r="AP62" s="398"/>
      <c r="AQ62" s="398"/>
      <c r="AR62" s="398"/>
      <c r="AS62" s="398"/>
      <c r="AT62" s="398"/>
      <c r="AU62" s="398"/>
      <c r="AV62" s="398"/>
      <c r="AW62" s="398"/>
      <c r="AX62" s="398"/>
      <c r="AY62" s="398"/>
      <c r="AZ62" s="398"/>
      <c r="BA62" s="398"/>
      <c r="BB62" s="398"/>
      <c r="BC62" s="398"/>
      <c r="BD62" s="398"/>
      <c r="BE62" s="398"/>
    </row>
    <row r="63" spans="1:57" ht="12.75">
      <c r="A63" s="387"/>
      <c r="B63" t="s">
        <v>325</v>
      </c>
      <c r="C63" s="398"/>
      <c r="D63" s="398"/>
      <c r="E63" s="397">
        <v>100</v>
      </c>
      <c r="F63" s="397">
        <v>1</v>
      </c>
      <c r="G63" s="398">
        <v>89</v>
      </c>
      <c r="H63" s="398">
        <v>2.23</v>
      </c>
      <c r="I63" s="398">
        <v>44</v>
      </c>
      <c r="J63" s="398">
        <v>0.8</v>
      </c>
      <c r="K63" s="398">
        <v>0.4</v>
      </c>
      <c r="L63" s="398">
        <v>7</v>
      </c>
      <c r="M63" s="398">
        <v>0.29</v>
      </c>
      <c r="N63" s="398">
        <v>0.65</v>
      </c>
      <c r="O63" s="398">
        <v>0.27</v>
      </c>
      <c r="P63" s="397"/>
      <c r="Q63" s="398">
        <v>2</v>
      </c>
      <c r="R63" s="398">
        <v>0.05</v>
      </c>
      <c r="S63" s="398">
        <v>29</v>
      </c>
      <c r="T63" s="398">
        <v>0.01</v>
      </c>
      <c r="U63" s="398">
        <v>40</v>
      </c>
      <c r="V63" s="398">
        <v>2794</v>
      </c>
      <c r="W63" s="398">
        <v>1.3</v>
      </c>
      <c r="X63" s="398">
        <v>3.14</v>
      </c>
      <c r="Y63" s="398">
        <v>1.9</v>
      </c>
      <c r="Z63" s="398">
        <v>2.29</v>
      </c>
      <c r="AA63" s="398">
        <f t="shared" si="3"/>
        <v>4.1899999999999995</v>
      </c>
      <c r="AB63" s="398">
        <v>1.17</v>
      </c>
      <c r="AC63" s="398">
        <v>1.96</v>
      </c>
      <c r="AD63" s="398">
        <v>3.39</v>
      </c>
      <c r="AE63" s="398">
        <v>2.69</v>
      </c>
      <c r="AF63" s="398">
        <v>0.62</v>
      </c>
      <c r="AG63" s="398">
        <v>0.66</v>
      </c>
      <c r="AH63" s="398">
        <f t="shared" si="4"/>
        <v>1.28</v>
      </c>
      <c r="AI63" s="398">
        <v>2.16</v>
      </c>
      <c r="AJ63" s="398">
        <v>1.91</v>
      </c>
      <c r="AK63" s="398">
        <f t="shared" si="5"/>
        <v>4.07</v>
      </c>
      <c r="AL63" s="398">
        <v>0.172</v>
      </c>
      <c r="AM63" s="398">
        <v>0.74</v>
      </c>
      <c r="AN63" s="398">
        <v>2.07</v>
      </c>
      <c r="AO63" s="398"/>
      <c r="AP63" s="398"/>
      <c r="AQ63" s="398"/>
      <c r="AR63" s="398"/>
      <c r="AS63" s="398"/>
      <c r="AT63" s="398"/>
      <c r="AU63" s="398"/>
      <c r="AV63" s="398"/>
      <c r="AW63" s="398"/>
      <c r="AX63" s="398"/>
      <c r="AY63" s="398"/>
      <c r="AZ63" s="398"/>
      <c r="BA63" s="398"/>
      <c r="BB63" s="398"/>
      <c r="BC63" s="398"/>
      <c r="BD63" s="398"/>
      <c r="BE63" s="398"/>
    </row>
    <row r="64" spans="1:57" ht="12.75">
      <c r="A64" s="387"/>
      <c r="B64" t="s">
        <v>326</v>
      </c>
      <c r="C64" s="398"/>
      <c r="D64" s="398"/>
      <c r="E64" s="397">
        <v>100</v>
      </c>
      <c r="F64" s="397">
        <v>1</v>
      </c>
      <c r="G64" s="398">
        <v>90</v>
      </c>
      <c r="H64" s="398">
        <v>2.44</v>
      </c>
      <c r="I64" s="398">
        <v>48.5</v>
      </c>
      <c r="J64" s="398">
        <v>1</v>
      </c>
      <c r="K64" s="398">
        <v>0.4</v>
      </c>
      <c r="L64" s="398">
        <v>3.9</v>
      </c>
      <c r="M64" s="398">
        <v>0.27</v>
      </c>
      <c r="N64" s="398">
        <v>0.62</v>
      </c>
      <c r="O64" s="398">
        <v>0.22</v>
      </c>
      <c r="P64" s="397"/>
      <c r="Q64" s="398">
        <v>1.98</v>
      </c>
      <c r="R64" s="398">
        <v>0.05</v>
      </c>
      <c r="S64" s="398">
        <v>43</v>
      </c>
      <c r="T64" s="398">
        <v>0.02</v>
      </c>
      <c r="U64" s="398">
        <v>55</v>
      </c>
      <c r="V64" s="398">
        <v>2731</v>
      </c>
      <c r="W64" s="398">
        <v>1.3</v>
      </c>
      <c r="X64" s="398">
        <v>3.48</v>
      </c>
      <c r="Y64" s="398">
        <v>2.05</v>
      </c>
      <c r="Z64" s="398">
        <v>2.48</v>
      </c>
      <c r="AA64" s="398">
        <f t="shared" si="3"/>
        <v>4.529999999999999</v>
      </c>
      <c r="AB64" s="398">
        <v>1.28</v>
      </c>
      <c r="AC64" s="398">
        <v>2.12</v>
      </c>
      <c r="AD64" s="398">
        <v>3.74</v>
      </c>
      <c r="AE64" s="398">
        <v>2.96</v>
      </c>
      <c r="AF64" s="398">
        <v>0.67</v>
      </c>
      <c r="AG64" s="398">
        <v>0.72</v>
      </c>
      <c r="AH64" s="398">
        <f t="shared" si="4"/>
        <v>1.3900000000000001</v>
      </c>
      <c r="AI64" s="398">
        <v>2.34</v>
      </c>
      <c r="AJ64" s="398">
        <v>1.95</v>
      </c>
      <c r="AK64" s="398">
        <f t="shared" si="5"/>
        <v>4.29</v>
      </c>
      <c r="AL64" s="398">
        <v>1.87</v>
      </c>
      <c r="AM64" s="398">
        <v>0.74</v>
      </c>
      <c r="AN64" s="398">
        <v>2.22</v>
      </c>
      <c r="AO64" s="398"/>
      <c r="AP64" s="398"/>
      <c r="AQ64" s="398"/>
      <c r="AR64" s="398"/>
      <c r="AS64" s="398"/>
      <c r="AT64" s="398"/>
      <c r="AU64" s="398"/>
      <c r="AV64" s="398"/>
      <c r="AW64" s="398"/>
      <c r="AX64" s="398"/>
      <c r="AY64" s="398"/>
      <c r="AZ64" s="398"/>
      <c r="BA64" s="398"/>
      <c r="BB64" s="398"/>
      <c r="BC64" s="398"/>
      <c r="BD64" s="398"/>
      <c r="BE64" s="398"/>
    </row>
    <row r="65" spans="1:57" ht="12.75">
      <c r="A65" s="387"/>
      <c r="B65" t="s">
        <v>327</v>
      </c>
      <c r="C65" s="398"/>
      <c r="D65" s="398"/>
      <c r="E65" s="397">
        <v>100</v>
      </c>
      <c r="F65" s="397">
        <v>1</v>
      </c>
      <c r="G65" s="398">
        <v>90</v>
      </c>
      <c r="H65" s="398">
        <v>1.53</v>
      </c>
      <c r="I65" s="398">
        <v>32</v>
      </c>
      <c r="J65" s="398">
        <v>1.1</v>
      </c>
      <c r="K65" s="398">
        <v>0.6</v>
      </c>
      <c r="L65" s="398">
        <v>24</v>
      </c>
      <c r="M65" s="398">
        <v>0.21</v>
      </c>
      <c r="N65" s="398">
        <v>0.93</v>
      </c>
      <c r="O65" s="398">
        <v>0.14</v>
      </c>
      <c r="P65" s="397"/>
      <c r="Q65" s="398">
        <v>0.96</v>
      </c>
      <c r="R65" s="398"/>
      <c r="S65" s="398">
        <v>34</v>
      </c>
      <c r="T65" s="398">
        <v>0.2</v>
      </c>
      <c r="U65" s="398">
        <v>100</v>
      </c>
      <c r="V65" s="398">
        <v>3791</v>
      </c>
      <c r="W65" s="398"/>
      <c r="X65" s="398">
        <v>2.3</v>
      </c>
      <c r="Y65" s="398"/>
      <c r="Z65" s="398">
        <v>1</v>
      </c>
      <c r="AA65" s="398">
        <f t="shared" si="3"/>
        <v>1</v>
      </c>
      <c r="AB65" s="398">
        <v>0.55</v>
      </c>
      <c r="AC65" s="398">
        <v>1</v>
      </c>
      <c r="AD65" s="398">
        <v>1.6</v>
      </c>
      <c r="AE65" s="398">
        <v>1</v>
      </c>
      <c r="AF65" s="398">
        <v>0.5</v>
      </c>
      <c r="AG65" s="398">
        <v>0.5</v>
      </c>
      <c r="AH65" s="398">
        <f t="shared" si="4"/>
        <v>1</v>
      </c>
      <c r="AI65" s="398">
        <v>1.15</v>
      </c>
      <c r="AJ65" s="398"/>
      <c r="AK65" s="398">
        <f t="shared" si="5"/>
        <v>1.15</v>
      </c>
      <c r="AL65" s="398">
        <v>1.05</v>
      </c>
      <c r="AM65" s="398">
        <v>0.45</v>
      </c>
      <c r="AN65" s="398">
        <v>1.6</v>
      </c>
      <c r="AO65" s="398"/>
      <c r="AP65" s="398"/>
      <c r="AQ65" s="398"/>
      <c r="AR65" s="398"/>
      <c r="AS65" s="398"/>
      <c r="AT65" s="398"/>
      <c r="AU65" s="398"/>
      <c r="AV65" s="398"/>
      <c r="AW65" s="398"/>
      <c r="AX65" s="398"/>
      <c r="AY65" s="398"/>
      <c r="AZ65" s="398"/>
      <c r="BA65" s="398"/>
      <c r="BB65" s="398"/>
      <c r="BC65" s="398"/>
      <c r="BD65" s="398"/>
      <c r="BE65" s="398"/>
    </row>
    <row r="66" spans="1:57" ht="12.75">
      <c r="A66" s="387"/>
      <c r="B66" t="s">
        <v>328</v>
      </c>
      <c r="C66" s="398"/>
      <c r="D66" s="398"/>
      <c r="E66" s="397">
        <v>100</v>
      </c>
      <c r="F66" s="397">
        <v>1</v>
      </c>
      <c r="G66" s="398">
        <v>93</v>
      </c>
      <c r="H66" s="398">
        <v>2.32</v>
      </c>
      <c r="I66" s="398">
        <v>45.4</v>
      </c>
      <c r="J66" s="398">
        <v>2.9</v>
      </c>
      <c r="K66" s="398">
        <v>1.59</v>
      </c>
      <c r="L66" s="398">
        <v>12.2</v>
      </c>
      <c r="M66" s="398">
        <v>0.37</v>
      </c>
      <c r="N66" s="398">
        <v>1</v>
      </c>
      <c r="O66" s="398">
        <v>0.16</v>
      </c>
      <c r="P66" s="397"/>
      <c r="Q66" s="398">
        <v>1</v>
      </c>
      <c r="R66" s="398">
        <v>0.1</v>
      </c>
      <c r="S66" s="398">
        <v>23</v>
      </c>
      <c r="T66" s="398">
        <v>0.2</v>
      </c>
      <c r="U66" s="398">
        <v>98</v>
      </c>
      <c r="V66" s="398">
        <v>2894</v>
      </c>
      <c r="W66" s="398"/>
      <c r="X66" s="398">
        <v>2.85</v>
      </c>
      <c r="Y66" s="398">
        <v>2.03</v>
      </c>
      <c r="Z66" s="398">
        <v>1.49</v>
      </c>
      <c r="AA66" s="398">
        <f t="shared" si="3"/>
        <v>3.5199999999999996</v>
      </c>
      <c r="AB66" s="398">
        <v>0.87</v>
      </c>
      <c r="AC66" s="398">
        <v>1.43</v>
      </c>
      <c r="AD66" s="398">
        <v>2.22</v>
      </c>
      <c r="AE66" s="398">
        <v>1.24</v>
      </c>
      <c r="AF66" s="398">
        <v>0.8</v>
      </c>
      <c r="AG66" s="398">
        <v>0.64</v>
      </c>
      <c r="AH66" s="398">
        <f t="shared" si="4"/>
        <v>1.44</v>
      </c>
      <c r="AI66" s="398">
        <v>1.66</v>
      </c>
      <c r="AJ66" s="398">
        <v>0.91</v>
      </c>
      <c r="AK66" s="398">
        <f t="shared" si="5"/>
        <v>2.57</v>
      </c>
      <c r="AL66" s="398">
        <v>1.29</v>
      </c>
      <c r="AM66" s="398">
        <v>0.41</v>
      </c>
      <c r="AN66" s="398">
        <v>1.74</v>
      </c>
      <c r="AO66" s="398"/>
      <c r="AP66" s="398"/>
      <c r="AQ66" s="398"/>
      <c r="AR66" s="398"/>
      <c r="AS66" s="398"/>
      <c r="AT66" s="398"/>
      <c r="AU66" s="398"/>
      <c r="AV66" s="398"/>
      <c r="AW66" s="398"/>
      <c r="AX66" s="398"/>
      <c r="AY66" s="398"/>
      <c r="AZ66" s="398"/>
      <c r="BA66" s="398"/>
      <c r="BB66" s="398"/>
      <c r="BC66" s="398"/>
      <c r="BD66" s="398"/>
      <c r="BE66" s="398"/>
    </row>
    <row r="67" spans="1:57" ht="12.75">
      <c r="A67" s="387"/>
      <c r="B67" t="s">
        <v>329</v>
      </c>
      <c r="C67" s="398"/>
      <c r="D67" s="398"/>
      <c r="E67" s="397">
        <v>100</v>
      </c>
      <c r="F67" s="397">
        <v>1</v>
      </c>
      <c r="G67" s="398">
        <v>90</v>
      </c>
      <c r="H67" s="398">
        <v>3.16</v>
      </c>
      <c r="I67" s="398">
        <v>14</v>
      </c>
      <c r="J67" s="398">
        <v>1.5</v>
      </c>
      <c r="K67" s="398"/>
      <c r="L67" s="398">
        <v>4</v>
      </c>
      <c r="M67" s="398">
        <v>0.05</v>
      </c>
      <c r="N67" s="398">
        <v>0.3</v>
      </c>
      <c r="O67" s="398">
        <v>0.1</v>
      </c>
      <c r="P67" s="397"/>
      <c r="Q67" s="398">
        <v>0.36</v>
      </c>
      <c r="R67" s="398"/>
      <c r="S67" s="398">
        <v>43</v>
      </c>
      <c r="T67" s="398"/>
      <c r="U67" s="398">
        <v>32</v>
      </c>
      <c r="V67" s="398">
        <v>462</v>
      </c>
      <c r="W67" s="398"/>
      <c r="X67" s="398">
        <v>0.57</v>
      </c>
      <c r="Y67" s="398">
        <v>0.48</v>
      </c>
      <c r="Z67" s="398">
        <v>0.52</v>
      </c>
      <c r="AA67" s="398">
        <f t="shared" si="3"/>
        <v>1</v>
      </c>
      <c r="AB67" s="398">
        <v>0.26</v>
      </c>
      <c r="AC67" s="398">
        <v>0.39</v>
      </c>
      <c r="AD67" s="398">
        <v>0.76</v>
      </c>
      <c r="AE67" s="398">
        <v>0.39</v>
      </c>
      <c r="AF67" s="398">
        <v>0.26</v>
      </c>
      <c r="AG67" s="398">
        <v>0.26</v>
      </c>
      <c r="AH67" s="398">
        <f t="shared" si="4"/>
        <v>0.52</v>
      </c>
      <c r="AI67" s="398">
        <v>0.49</v>
      </c>
      <c r="AJ67" s="398">
        <v>0.32</v>
      </c>
      <c r="AK67" s="398">
        <f t="shared" si="5"/>
        <v>0.81</v>
      </c>
      <c r="AL67" s="398">
        <v>0.36</v>
      </c>
      <c r="AM67" s="398">
        <v>0.14</v>
      </c>
      <c r="AN67" s="398">
        <v>0.51</v>
      </c>
      <c r="AO67" s="398"/>
      <c r="AP67" s="398"/>
      <c r="AQ67" s="398"/>
      <c r="AR67" s="398"/>
      <c r="AS67" s="398"/>
      <c r="AT67" s="398"/>
      <c r="AU67" s="398"/>
      <c r="AV67" s="398"/>
      <c r="AW67" s="398"/>
      <c r="AX67" s="398"/>
      <c r="AY67" s="398"/>
      <c r="AZ67" s="398"/>
      <c r="BA67" s="398"/>
      <c r="BB67" s="398"/>
      <c r="BC67" s="398"/>
      <c r="BD67" s="398"/>
      <c r="BE67" s="398"/>
    </row>
    <row r="68" spans="1:57" ht="12.75">
      <c r="A68" s="387"/>
      <c r="B68" t="s">
        <v>330</v>
      </c>
      <c r="C68" s="398"/>
      <c r="D68" s="398"/>
      <c r="E68" s="397">
        <v>100</v>
      </c>
      <c r="F68" s="397">
        <v>1</v>
      </c>
      <c r="G68" s="398">
        <v>89</v>
      </c>
      <c r="H68" s="398">
        <v>1.3</v>
      </c>
      <c r="I68" s="398">
        <v>15.7</v>
      </c>
      <c r="J68" s="398">
        <v>3</v>
      </c>
      <c r="K68" s="398">
        <v>1.7</v>
      </c>
      <c r="L68" s="398">
        <v>11</v>
      </c>
      <c r="M68" s="398">
        <v>0.14</v>
      </c>
      <c r="N68" s="398">
        <v>1.15</v>
      </c>
      <c r="O68" s="398">
        <v>0.2</v>
      </c>
      <c r="P68" s="397"/>
      <c r="Q68" s="398">
        <v>1.19</v>
      </c>
      <c r="R68" s="398">
        <v>0.06</v>
      </c>
      <c r="S68" s="398">
        <v>113</v>
      </c>
      <c r="T68" s="398">
        <v>0.05</v>
      </c>
      <c r="U68" s="398">
        <v>100</v>
      </c>
      <c r="V68" s="398">
        <v>1232</v>
      </c>
      <c r="W68" s="398">
        <v>1.2</v>
      </c>
      <c r="X68" s="398">
        <v>1.02</v>
      </c>
      <c r="Y68" s="398">
        <v>0.81</v>
      </c>
      <c r="Z68" s="398">
        <v>0.67</v>
      </c>
      <c r="AA68" s="398">
        <f t="shared" si="3"/>
        <v>1.48</v>
      </c>
      <c r="AB68" s="398">
        <v>0.46</v>
      </c>
      <c r="AC68" s="398">
        <v>0.47</v>
      </c>
      <c r="AD68" s="398">
        <v>0.96</v>
      </c>
      <c r="AE68" s="398">
        <v>0.61</v>
      </c>
      <c r="AF68" s="398">
        <v>0.23</v>
      </c>
      <c r="AG68" s="398">
        <v>0.32</v>
      </c>
      <c r="AH68" s="398">
        <f t="shared" si="4"/>
        <v>0.55</v>
      </c>
      <c r="AI68" s="398">
        <v>0.61</v>
      </c>
      <c r="AJ68" s="398">
        <v>0.46</v>
      </c>
      <c r="AK68" s="398">
        <f t="shared" si="5"/>
        <v>1.07</v>
      </c>
      <c r="AL68" s="398">
        <v>0.5</v>
      </c>
      <c r="AM68" s="398">
        <v>0.23</v>
      </c>
      <c r="AN68" s="398">
        <v>0.7</v>
      </c>
      <c r="AO68" s="398"/>
      <c r="AP68" s="398"/>
      <c r="AQ68" s="398"/>
      <c r="AR68" s="398"/>
      <c r="AS68" s="398"/>
      <c r="AT68" s="398"/>
      <c r="AU68" s="398"/>
      <c r="AV68" s="398"/>
      <c r="AW68" s="398"/>
      <c r="AX68" s="398"/>
      <c r="AY68" s="398"/>
      <c r="AZ68" s="398"/>
      <c r="BA68" s="398"/>
      <c r="BB68" s="398"/>
      <c r="BC68" s="398"/>
      <c r="BD68" s="398"/>
      <c r="BE68" s="398"/>
    </row>
    <row r="69" spans="1:57" ht="12.75">
      <c r="A69" s="387"/>
      <c r="B69" t="s">
        <v>331</v>
      </c>
      <c r="C69" s="398"/>
      <c r="D69" s="398"/>
      <c r="E69" s="397">
        <v>100</v>
      </c>
      <c r="F69" s="397">
        <v>1</v>
      </c>
      <c r="G69" s="398">
        <v>88</v>
      </c>
      <c r="H69" s="398">
        <v>2.57</v>
      </c>
      <c r="I69" s="398">
        <v>15.3</v>
      </c>
      <c r="J69" s="398">
        <v>3.3</v>
      </c>
      <c r="K69" s="398"/>
      <c r="L69" s="398">
        <v>2.6</v>
      </c>
      <c r="M69" s="398">
        <v>0.04</v>
      </c>
      <c r="N69" s="398">
        <v>0.49</v>
      </c>
      <c r="O69" s="398">
        <v>0.14</v>
      </c>
      <c r="P69" s="397"/>
      <c r="Q69" s="398">
        <v>0.51</v>
      </c>
      <c r="R69" s="398">
        <v>0.14</v>
      </c>
      <c r="S69" s="398">
        <v>55</v>
      </c>
      <c r="T69" s="398">
        <v>0.04</v>
      </c>
      <c r="U69" s="398">
        <v>65</v>
      </c>
      <c r="V69" s="398">
        <v>1534</v>
      </c>
      <c r="W69" s="398">
        <v>0.8</v>
      </c>
      <c r="X69" s="398">
        <v>0.96</v>
      </c>
      <c r="Y69" s="398">
        <v>0.74</v>
      </c>
      <c r="Z69" s="398">
        <v>0.75</v>
      </c>
      <c r="AA69" s="398">
        <f t="shared" si="3"/>
        <v>1.49</v>
      </c>
      <c r="AB69" s="398">
        <v>0.41</v>
      </c>
      <c r="AC69" s="398">
        <v>0.55</v>
      </c>
      <c r="AD69" s="398">
        <v>1.06</v>
      </c>
      <c r="AE69" s="398">
        <v>0.59</v>
      </c>
      <c r="AF69" s="398">
        <v>0.23</v>
      </c>
      <c r="AG69" s="398">
        <v>0.37</v>
      </c>
      <c r="AH69" s="398">
        <f t="shared" si="4"/>
        <v>0.6</v>
      </c>
      <c r="AI69" s="398">
        <v>0.66</v>
      </c>
      <c r="AJ69" s="398">
        <v>0.46</v>
      </c>
      <c r="AK69" s="398">
        <f t="shared" si="5"/>
        <v>1.12</v>
      </c>
      <c r="AL69" s="398">
        <v>0.5</v>
      </c>
      <c r="AM69" s="398">
        <v>0.1</v>
      </c>
      <c r="AN69" s="398">
        <v>0.72</v>
      </c>
      <c r="AO69" s="398"/>
      <c r="AP69" s="398"/>
      <c r="AQ69" s="398"/>
      <c r="AR69" s="398"/>
      <c r="AS69" s="398"/>
      <c r="AT69" s="398"/>
      <c r="AU69" s="398"/>
      <c r="AV69" s="398"/>
      <c r="AW69" s="398"/>
      <c r="AX69" s="398"/>
      <c r="AY69" s="398"/>
      <c r="AZ69" s="398"/>
      <c r="BA69" s="398"/>
      <c r="BB69" s="398"/>
      <c r="BC69" s="398"/>
      <c r="BD69" s="398"/>
      <c r="BE69" s="398"/>
    </row>
    <row r="70" spans="1:57" ht="12.75">
      <c r="A70" s="387"/>
      <c r="B70" t="s">
        <v>332</v>
      </c>
      <c r="C70" s="398"/>
      <c r="D70" s="398"/>
      <c r="E70" s="397">
        <v>100</v>
      </c>
      <c r="F70" s="397">
        <v>1</v>
      </c>
      <c r="G70" s="398">
        <v>88</v>
      </c>
      <c r="H70" s="398">
        <v>2</v>
      </c>
      <c r="I70" s="398">
        <v>15</v>
      </c>
      <c r="J70" s="398">
        <v>3</v>
      </c>
      <c r="K70" s="398">
        <v>1.87</v>
      </c>
      <c r="L70" s="398">
        <v>7.5</v>
      </c>
      <c r="M70" s="398">
        <v>0.12</v>
      </c>
      <c r="N70" s="398">
        <v>0.85</v>
      </c>
      <c r="O70" s="398">
        <v>0.3</v>
      </c>
      <c r="P70" s="397"/>
      <c r="Q70" s="398">
        <v>0.99</v>
      </c>
      <c r="R70" s="398">
        <v>0.03</v>
      </c>
      <c r="S70" s="398">
        <v>118</v>
      </c>
      <c r="T70" s="398">
        <v>0.12</v>
      </c>
      <c r="U70" s="398">
        <v>100</v>
      </c>
      <c r="V70" s="398">
        <v>1439</v>
      </c>
      <c r="W70" s="398">
        <v>0.8</v>
      </c>
      <c r="X70" s="398">
        <v>1.15</v>
      </c>
      <c r="Y70" s="398">
        <v>0.63</v>
      </c>
      <c r="Z70" s="398">
        <v>0.75</v>
      </c>
      <c r="AA70" s="398">
        <f aca="true" t="shared" si="6" ref="AA70:AA77">SUM(Y70:Z70)</f>
        <v>1.38</v>
      </c>
      <c r="AB70" s="398">
        <v>0.37</v>
      </c>
      <c r="AC70" s="398">
        <v>0.58</v>
      </c>
      <c r="AD70" s="398">
        <v>1.07</v>
      </c>
      <c r="AE70" s="398">
        <v>0.69</v>
      </c>
      <c r="AF70" s="398">
        <v>0.21</v>
      </c>
      <c r="AG70" s="398">
        <v>0.32</v>
      </c>
      <c r="AH70" s="398">
        <f aca="true" t="shared" si="7" ref="AH70:AH77">SUM(AF70:AG70)</f>
        <v>0.53</v>
      </c>
      <c r="AI70" s="398">
        <v>0.64</v>
      </c>
      <c r="AJ70" s="398">
        <v>0.45</v>
      </c>
      <c r="AK70" s="398">
        <f aca="true" t="shared" si="8" ref="AK70:AK77">SUM(AI70:AJ70)</f>
        <v>1.09</v>
      </c>
      <c r="AL70" s="398">
        <v>0.49</v>
      </c>
      <c r="AM70" s="398">
        <v>0.2</v>
      </c>
      <c r="AN70" s="398">
        <v>0.71</v>
      </c>
      <c r="AO70" s="398"/>
      <c r="AP70" s="398"/>
      <c r="AQ70" s="398"/>
      <c r="AR70" s="398"/>
      <c r="AS70" s="398"/>
      <c r="AT70" s="398"/>
      <c r="AU70" s="398"/>
      <c r="AV70" s="398"/>
      <c r="AW70" s="398"/>
      <c r="AX70" s="398"/>
      <c r="AY70" s="398"/>
      <c r="AZ70" s="398"/>
      <c r="BA70" s="398"/>
      <c r="BB70" s="398"/>
      <c r="BC70" s="398"/>
      <c r="BD70" s="398"/>
      <c r="BE70" s="398"/>
    </row>
    <row r="71" spans="1:57" ht="12.75">
      <c r="A71" s="387"/>
      <c r="B71" t="s">
        <v>333</v>
      </c>
      <c r="C71" s="398"/>
      <c r="D71" s="398"/>
      <c r="E71" s="397">
        <v>100</v>
      </c>
      <c r="F71" s="397">
        <v>1</v>
      </c>
      <c r="G71" s="398">
        <v>88</v>
      </c>
      <c r="H71" s="398">
        <v>2.16</v>
      </c>
      <c r="I71" s="398">
        <v>16.5</v>
      </c>
      <c r="J71" s="398">
        <v>4.6</v>
      </c>
      <c r="K71" s="398"/>
      <c r="L71" s="398">
        <v>6.8</v>
      </c>
      <c r="M71" s="398">
        <v>0.09</v>
      </c>
      <c r="N71" s="398">
        <v>0.81</v>
      </c>
      <c r="O71" s="398"/>
      <c r="P71" s="397"/>
      <c r="Q71" s="398">
        <v>0.93</v>
      </c>
      <c r="R71" s="398">
        <v>0.07</v>
      </c>
      <c r="S71" s="398">
        <v>117</v>
      </c>
      <c r="T71" s="398">
        <v>0.02</v>
      </c>
      <c r="U71" s="398">
        <v>109</v>
      </c>
      <c r="V71" s="398">
        <v>1813</v>
      </c>
      <c r="W71" s="398">
        <v>1.7</v>
      </c>
      <c r="X71" s="398">
        <v>1.18</v>
      </c>
      <c r="Y71" s="398">
        <v>0.96</v>
      </c>
      <c r="Z71" s="398">
        <v>0.77</v>
      </c>
      <c r="AA71" s="398">
        <f t="shared" si="6"/>
        <v>1.73</v>
      </c>
      <c r="AB71" s="398">
        <v>0.45</v>
      </c>
      <c r="AC71" s="398">
        <v>0.58</v>
      </c>
      <c r="AD71" s="398">
        <v>1.09</v>
      </c>
      <c r="AE71" s="398">
        <v>0.79</v>
      </c>
      <c r="AF71" s="398">
        <v>0.27</v>
      </c>
      <c r="AG71" s="398">
        <v>0.36</v>
      </c>
      <c r="AH71" s="398">
        <f t="shared" si="7"/>
        <v>0.63</v>
      </c>
      <c r="AI71" s="398">
        <v>0.67</v>
      </c>
      <c r="AJ71" s="398">
        <v>0.47</v>
      </c>
      <c r="AK71" s="398">
        <f t="shared" si="8"/>
        <v>1.1400000000000001</v>
      </c>
      <c r="AL71" s="398">
        <v>0.6</v>
      </c>
      <c r="AM71" s="398">
        <v>0.21</v>
      </c>
      <c r="AN71" s="398">
        <v>0.83</v>
      </c>
      <c r="AO71" s="398"/>
      <c r="AP71" s="398"/>
      <c r="AQ71" s="398"/>
      <c r="AR71" s="398"/>
      <c r="AS71" s="398"/>
      <c r="AT71" s="398"/>
      <c r="AU71" s="398"/>
      <c r="AV71" s="398"/>
      <c r="AW71" s="398"/>
      <c r="AX71" s="398"/>
      <c r="AY71" s="398"/>
      <c r="AZ71" s="398"/>
      <c r="BA71" s="398"/>
      <c r="BB71" s="398"/>
      <c r="BC71" s="398"/>
      <c r="BD71" s="398"/>
      <c r="BE71" s="398"/>
    </row>
    <row r="72" spans="1:57" ht="12.75">
      <c r="A72" s="387"/>
      <c r="B72" t="s">
        <v>334</v>
      </c>
      <c r="C72" s="398"/>
      <c r="D72" s="398"/>
      <c r="E72" s="397">
        <v>100</v>
      </c>
      <c r="F72" s="397">
        <v>1</v>
      </c>
      <c r="G72" s="398">
        <v>87</v>
      </c>
      <c r="H72" s="398">
        <v>2.9</v>
      </c>
      <c r="I72" s="398">
        <v>14.1</v>
      </c>
      <c r="J72" s="398">
        <v>2.5</v>
      </c>
      <c r="K72" s="398">
        <v>0.59</v>
      </c>
      <c r="L72" s="398">
        <v>3</v>
      </c>
      <c r="M72" s="398">
        <v>0.05</v>
      </c>
      <c r="N72" s="398">
        <v>0.37</v>
      </c>
      <c r="O72" s="398">
        <v>0.13</v>
      </c>
      <c r="P72" s="397"/>
      <c r="Q72" s="398">
        <v>0.45</v>
      </c>
      <c r="R72" s="398">
        <v>0.05</v>
      </c>
      <c r="S72" s="398">
        <v>32</v>
      </c>
      <c r="T72" s="398">
        <v>0.04</v>
      </c>
      <c r="U72" s="398">
        <v>34</v>
      </c>
      <c r="V72" s="398">
        <v>1090</v>
      </c>
      <c r="W72" s="398">
        <v>0.4</v>
      </c>
      <c r="X72" s="398">
        <v>0.6</v>
      </c>
      <c r="Y72" s="398">
        <v>0.59</v>
      </c>
      <c r="Z72" s="398">
        <v>0.59</v>
      </c>
      <c r="AA72" s="398">
        <f t="shared" si="6"/>
        <v>1.18</v>
      </c>
      <c r="AB72" s="398">
        <v>0.31</v>
      </c>
      <c r="AC72" s="398">
        <v>0.44</v>
      </c>
      <c r="AD72" s="398">
        <v>0.89</v>
      </c>
      <c r="AE72" s="398">
        <v>0.37</v>
      </c>
      <c r="AF72" s="398">
        <v>0.21</v>
      </c>
      <c r="AG72" s="398">
        <v>0.3</v>
      </c>
      <c r="AH72" s="398">
        <f t="shared" si="7"/>
        <v>0.51</v>
      </c>
      <c r="AI72" s="398">
        <v>0.6</v>
      </c>
      <c r="AJ72" s="398">
        <v>0.43</v>
      </c>
      <c r="AK72" s="398">
        <f t="shared" si="8"/>
        <v>1.03</v>
      </c>
      <c r="AL72" s="398">
        <v>0.39</v>
      </c>
      <c r="AM72" s="398">
        <v>0.16</v>
      </c>
      <c r="AN72" s="398">
        <v>0.57</v>
      </c>
      <c r="AO72" s="398"/>
      <c r="AP72" s="398"/>
      <c r="AQ72" s="398"/>
      <c r="AR72" s="398"/>
      <c r="AS72" s="398"/>
      <c r="AT72" s="398"/>
      <c r="AU72" s="398"/>
      <c r="AV72" s="398"/>
      <c r="AW72" s="398"/>
      <c r="AX72" s="398"/>
      <c r="AY72" s="398"/>
      <c r="AZ72" s="398"/>
      <c r="BA72" s="398"/>
      <c r="BB72" s="398"/>
      <c r="BC72" s="398"/>
      <c r="BD72" s="398"/>
      <c r="BE72" s="398"/>
    </row>
    <row r="73" spans="1:57" ht="12.75">
      <c r="A73" s="387"/>
      <c r="B73" t="s">
        <v>335</v>
      </c>
      <c r="C73" s="398"/>
      <c r="D73" s="398"/>
      <c r="E73" s="397">
        <v>100</v>
      </c>
      <c r="F73" s="397">
        <v>1</v>
      </c>
      <c r="G73" s="398">
        <v>89</v>
      </c>
      <c r="H73" s="398">
        <v>3.12</v>
      </c>
      <c r="I73" s="398">
        <v>11.5</v>
      </c>
      <c r="J73" s="398">
        <v>2.5</v>
      </c>
      <c r="K73" s="398"/>
      <c r="L73" s="398">
        <v>3</v>
      </c>
      <c r="M73" s="398">
        <v>0.05</v>
      </c>
      <c r="N73" s="398">
        <v>0.31</v>
      </c>
      <c r="O73" s="398"/>
      <c r="P73" s="397"/>
      <c r="Q73" s="398">
        <v>0.42</v>
      </c>
      <c r="R73" s="398">
        <v>0.05</v>
      </c>
      <c r="S73" s="398">
        <v>24</v>
      </c>
      <c r="T73" s="398">
        <v>0.06</v>
      </c>
      <c r="U73" s="398">
        <v>28</v>
      </c>
      <c r="V73" s="398">
        <v>1002</v>
      </c>
      <c r="W73" s="398">
        <v>0.4</v>
      </c>
      <c r="X73" s="398">
        <v>0.4</v>
      </c>
      <c r="Y73" s="398">
        <v>0.49</v>
      </c>
      <c r="Z73" s="398">
        <v>0.55</v>
      </c>
      <c r="AA73" s="398">
        <f t="shared" si="6"/>
        <v>1.04</v>
      </c>
      <c r="AB73" s="398">
        <v>0.2</v>
      </c>
      <c r="AC73" s="398">
        <v>0.42</v>
      </c>
      <c r="AD73" s="398">
        <v>0.59</v>
      </c>
      <c r="AE73" s="398">
        <v>0.31</v>
      </c>
      <c r="AF73" s="398">
        <v>0.15</v>
      </c>
      <c r="AG73" s="398">
        <v>0.22</v>
      </c>
      <c r="AH73" s="398">
        <f t="shared" si="7"/>
        <v>0.37</v>
      </c>
      <c r="AI73" s="398">
        <v>0.45</v>
      </c>
      <c r="AJ73" s="398">
        <v>0.39</v>
      </c>
      <c r="AK73" s="398">
        <f t="shared" si="8"/>
        <v>0.8400000000000001</v>
      </c>
      <c r="AL73" s="398">
        <v>0.32</v>
      </c>
      <c r="AM73" s="398">
        <v>0.12</v>
      </c>
      <c r="AN73" s="398">
        <v>0.44</v>
      </c>
      <c r="AO73" s="398"/>
      <c r="AP73" s="398"/>
      <c r="AQ73" s="398"/>
      <c r="AR73" s="398"/>
      <c r="AS73" s="398"/>
      <c r="AT73" s="398"/>
      <c r="AU73" s="398"/>
      <c r="AV73" s="398"/>
      <c r="AW73" s="398"/>
      <c r="AX73" s="398"/>
      <c r="AY73" s="398"/>
      <c r="AZ73" s="398"/>
      <c r="BA73" s="398"/>
      <c r="BB73" s="398"/>
      <c r="BC73" s="398"/>
      <c r="BD73" s="398"/>
      <c r="BE73" s="398"/>
    </row>
    <row r="74" spans="1:57" ht="12.75">
      <c r="A74" s="387"/>
      <c r="B74" t="s">
        <v>336</v>
      </c>
      <c r="C74" s="398"/>
      <c r="D74" s="398"/>
      <c r="E74" s="397">
        <v>100</v>
      </c>
      <c r="F74" s="397">
        <v>1</v>
      </c>
      <c r="G74" s="398">
        <v>93</v>
      </c>
      <c r="H74" s="398">
        <v>1.9</v>
      </c>
      <c r="I74" s="398">
        <v>13</v>
      </c>
      <c r="J74" s="398">
        <v>0.8</v>
      </c>
      <c r="K74" s="398">
        <v>0.01</v>
      </c>
      <c r="L74" s="398">
        <v>0.2</v>
      </c>
      <c r="M74" s="398">
        <v>0.97</v>
      </c>
      <c r="N74" s="398">
        <v>0.76</v>
      </c>
      <c r="O74" s="398"/>
      <c r="P74" s="397"/>
      <c r="Q74" s="398">
        <v>1.05</v>
      </c>
      <c r="R74" s="398">
        <v>1.5</v>
      </c>
      <c r="S74" s="398">
        <v>6</v>
      </c>
      <c r="T74" s="398">
        <v>1.3</v>
      </c>
      <c r="U74" s="398">
        <v>3</v>
      </c>
      <c r="V74" s="398">
        <v>1369</v>
      </c>
      <c r="W74" s="398">
        <v>0.08</v>
      </c>
      <c r="X74" s="398">
        <v>0.34</v>
      </c>
      <c r="Y74" s="398">
        <v>0.3</v>
      </c>
      <c r="Z74" s="398">
        <v>0.32</v>
      </c>
      <c r="AA74" s="398">
        <f t="shared" si="6"/>
        <v>0.62</v>
      </c>
      <c r="AB74" s="398">
        <v>0.18</v>
      </c>
      <c r="AC74" s="398">
        <v>0.82</v>
      </c>
      <c r="AD74" s="398">
        <v>1.19</v>
      </c>
      <c r="AE74" s="398">
        <v>0.97</v>
      </c>
      <c r="AF74" s="398">
        <v>0.19</v>
      </c>
      <c r="AG74" s="398">
        <v>0.3</v>
      </c>
      <c r="AH74" s="398">
        <f t="shared" si="7"/>
        <v>0.49</v>
      </c>
      <c r="AI74" s="398">
        <v>0.33</v>
      </c>
      <c r="AJ74" s="398">
        <v>0.25</v>
      </c>
      <c r="AK74" s="398">
        <f t="shared" si="8"/>
        <v>0.5800000000000001</v>
      </c>
      <c r="AL74" s="398">
        <v>0.89</v>
      </c>
      <c r="AM74" s="398">
        <v>0.19</v>
      </c>
      <c r="AN74" s="398">
        <v>0.68</v>
      </c>
      <c r="AO74" s="398"/>
      <c r="AP74" s="398"/>
      <c r="AQ74" s="398"/>
      <c r="AR74" s="398"/>
      <c r="AS74" s="398"/>
      <c r="AT74" s="398"/>
      <c r="AU74" s="398"/>
      <c r="AV74" s="398"/>
      <c r="AW74" s="398"/>
      <c r="AX74" s="398"/>
      <c r="AY74" s="398"/>
      <c r="AZ74" s="398"/>
      <c r="BA74" s="398"/>
      <c r="BB74" s="398"/>
      <c r="BC74" s="398"/>
      <c r="BD74" s="398"/>
      <c r="BE74" s="398"/>
    </row>
    <row r="75" spans="1:57" ht="12.75">
      <c r="A75" s="387"/>
      <c r="B75" t="s">
        <v>337</v>
      </c>
      <c r="C75" s="398"/>
      <c r="D75" s="398"/>
      <c r="E75" s="397">
        <v>100</v>
      </c>
      <c r="F75" s="397">
        <v>1</v>
      </c>
      <c r="G75" s="398">
        <v>91</v>
      </c>
      <c r="H75" s="398">
        <v>2.09</v>
      </c>
      <c r="I75" s="398">
        <v>16</v>
      </c>
      <c r="J75" s="398">
        <v>1</v>
      </c>
      <c r="K75" s="398">
        <v>0.01</v>
      </c>
      <c r="L75" s="398">
        <v>0.3</v>
      </c>
      <c r="M75" s="398">
        <v>1.95</v>
      </c>
      <c r="N75" s="398">
        <v>0.98</v>
      </c>
      <c r="O75" s="398"/>
      <c r="P75" s="397"/>
      <c r="Q75" s="398">
        <v>3</v>
      </c>
      <c r="R75" s="398">
        <v>1.03</v>
      </c>
      <c r="S75" s="398">
        <v>8</v>
      </c>
      <c r="T75" s="398">
        <v>1.5</v>
      </c>
      <c r="U75" s="398">
        <v>7</v>
      </c>
      <c r="V75" s="398">
        <v>4392</v>
      </c>
      <c r="W75" s="398">
        <v>1.4</v>
      </c>
      <c r="X75" s="398">
        <v>0.67</v>
      </c>
      <c r="Y75" s="398">
        <v>1.04</v>
      </c>
      <c r="Z75" s="398">
        <v>0.76</v>
      </c>
      <c r="AA75" s="398">
        <f t="shared" si="6"/>
        <v>1.8</v>
      </c>
      <c r="AB75" s="398">
        <v>0.25</v>
      </c>
      <c r="AC75" s="398">
        <v>0.9</v>
      </c>
      <c r="AD75" s="398">
        <v>1.35</v>
      </c>
      <c r="AE75" s="398">
        <v>1.47</v>
      </c>
      <c r="AF75" s="398">
        <v>0.57</v>
      </c>
      <c r="AG75" s="398">
        <v>0.57</v>
      </c>
      <c r="AH75" s="398">
        <f t="shared" si="7"/>
        <v>1.14</v>
      </c>
      <c r="AI75" s="398">
        <v>0.5</v>
      </c>
      <c r="AJ75" s="398">
        <v>0.35</v>
      </c>
      <c r="AK75" s="398">
        <f t="shared" si="8"/>
        <v>0.85</v>
      </c>
      <c r="AL75" s="398">
        <v>0.85</v>
      </c>
      <c r="AM75" s="398">
        <v>0.23</v>
      </c>
      <c r="AN75" s="398">
        <v>0.83</v>
      </c>
      <c r="AO75" s="398"/>
      <c r="AP75" s="398"/>
      <c r="AQ75" s="398"/>
      <c r="AR75" s="398"/>
      <c r="AS75" s="398"/>
      <c r="AT75" s="398"/>
      <c r="AU75" s="398"/>
      <c r="AV75" s="398"/>
      <c r="AW75" s="398"/>
      <c r="AX75" s="398"/>
      <c r="AY75" s="398"/>
      <c r="AZ75" s="398"/>
      <c r="BA75" s="398"/>
      <c r="BB75" s="398"/>
      <c r="BC75" s="398"/>
      <c r="BD75" s="398"/>
      <c r="BE75" s="398"/>
    </row>
    <row r="76" spans="1:57" ht="12.75">
      <c r="A76" s="387"/>
      <c r="B76" t="s">
        <v>338</v>
      </c>
      <c r="C76" s="398"/>
      <c r="D76" s="398"/>
      <c r="E76" s="397">
        <v>100</v>
      </c>
      <c r="F76" s="397">
        <v>1</v>
      </c>
      <c r="G76" s="398">
        <v>93</v>
      </c>
      <c r="H76" s="398">
        <v>1.99</v>
      </c>
      <c r="I76" s="398">
        <v>44.4</v>
      </c>
      <c r="J76" s="398">
        <v>1</v>
      </c>
      <c r="K76" s="398"/>
      <c r="L76" s="398">
        <v>2.7</v>
      </c>
      <c r="M76" s="398">
        <v>0.12</v>
      </c>
      <c r="N76" s="398">
        <v>1.4</v>
      </c>
      <c r="O76" s="398"/>
      <c r="P76" s="397"/>
      <c r="Q76" s="398">
        <v>1.7</v>
      </c>
      <c r="R76" s="398">
        <v>0.12</v>
      </c>
      <c r="S76" s="398">
        <v>5</v>
      </c>
      <c r="T76" s="398">
        <v>0.07</v>
      </c>
      <c r="U76" s="398">
        <v>39</v>
      </c>
      <c r="V76" s="398">
        <v>3984</v>
      </c>
      <c r="W76" s="398">
        <v>9.9</v>
      </c>
      <c r="X76" s="398">
        <v>2.19</v>
      </c>
      <c r="Y76" s="398">
        <v>2.09</v>
      </c>
      <c r="AA76" s="398">
        <f t="shared" si="6"/>
        <v>2.09</v>
      </c>
      <c r="AB76" s="398">
        <v>1.07</v>
      </c>
      <c r="AC76" s="398">
        <v>2.14</v>
      </c>
      <c r="AD76" s="398">
        <v>3.19</v>
      </c>
      <c r="AE76" s="398">
        <v>3.23</v>
      </c>
      <c r="AF76" s="398">
        <v>0.7</v>
      </c>
      <c r="AG76" s="398">
        <v>0.5</v>
      </c>
      <c r="AH76" s="398">
        <f t="shared" si="7"/>
        <v>1.2</v>
      </c>
      <c r="AI76" s="398">
        <v>1.81</v>
      </c>
      <c r="AJ76" s="398">
        <v>1.49</v>
      </c>
      <c r="AK76" s="398">
        <f t="shared" si="8"/>
        <v>3.3</v>
      </c>
      <c r="AL76" s="398">
        <v>2.06</v>
      </c>
      <c r="AM76" s="398">
        <v>0.49</v>
      </c>
      <c r="AN76" s="398">
        <v>2.32</v>
      </c>
      <c r="AO76" s="398"/>
      <c r="AP76" s="398"/>
      <c r="AQ76" s="398"/>
      <c r="AR76" s="398"/>
      <c r="AS76" s="398"/>
      <c r="AT76" s="398"/>
      <c r="AU76" s="398"/>
      <c r="AV76" s="398"/>
      <c r="AW76" s="398"/>
      <c r="AX76" s="398"/>
      <c r="AY76" s="398"/>
      <c r="AZ76" s="398"/>
      <c r="BA76" s="398"/>
      <c r="BB76" s="398"/>
      <c r="BC76" s="398"/>
      <c r="BD76" s="398"/>
      <c r="BE76" s="398"/>
    </row>
    <row r="77" spans="1:57" ht="12.75">
      <c r="A77" s="387"/>
      <c r="B77" t="s">
        <v>339</v>
      </c>
      <c r="C77" s="398"/>
      <c r="D77" s="398"/>
      <c r="E77" s="397">
        <v>100</v>
      </c>
      <c r="F77" s="397">
        <v>1</v>
      </c>
      <c r="G77" s="398">
        <v>93</v>
      </c>
      <c r="H77" s="398">
        <v>2.16</v>
      </c>
      <c r="I77" s="398">
        <v>47.2</v>
      </c>
      <c r="J77" s="398">
        <v>2.5</v>
      </c>
      <c r="K77" s="398">
        <v>0.05</v>
      </c>
      <c r="L77" s="398">
        <v>2.4</v>
      </c>
      <c r="M77" s="398">
        <v>0.58</v>
      </c>
      <c r="N77" s="398">
        <v>1.67</v>
      </c>
      <c r="O77" s="398"/>
      <c r="P77" s="397"/>
      <c r="Q77" s="398">
        <v>1.7</v>
      </c>
      <c r="R77" s="398">
        <v>0.12</v>
      </c>
      <c r="S77" s="398">
        <v>13</v>
      </c>
      <c r="T77" s="398">
        <v>0.07</v>
      </c>
      <c r="U77" s="398">
        <v>99</v>
      </c>
      <c r="V77" s="398">
        <v>2881</v>
      </c>
      <c r="W77" s="398">
        <v>22.4</v>
      </c>
      <c r="X77" s="398">
        <v>2.6</v>
      </c>
      <c r="Y77" s="398">
        <v>2.6</v>
      </c>
      <c r="Z77" s="398">
        <v>2.76</v>
      </c>
      <c r="AA77" s="398">
        <f t="shared" si="6"/>
        <v>5.359999999999999</v>
      </c>
      <c r="AB77" s="398">
        <v>1.4</v>
      </c>
      <c r="AC77" s="398">
        <v>2.9</v>
      </c>
      <c r="AD77" s="398">
        <v>3.5</v>
      </c>
      <c r="AE77" s="398">
        <v>3.8</v>
      </c>
      <c r="AF77" s="398">
        <v>0.8</v>
      </c>
      <c r="AG77" s="398">
        <v>0.6</v>
      </c>
      <c r="AH77" s="398">
        <f t="shared" si="7"/>
        <v>1.4</v>
      </c>
      <c r="AI77" s="398">
        <v>3</v>
      </c>
      <c r="AJ77" s="398">
        <v>2.1</v>
      </c>
      <c r="AK77" s="398">
        <f t="shared" si="8"/>
        <v>5.1</v>
      </c>
      <c r="AL77" s="398">
        <v>2.6</v>
      </c>
      <c r="AM77" s="398">
        <v>0.5</v>
      </c>
      <c r="AN77" s="398">
        <v>0.29</v>
      </c>
      <c r="AO77" s="398"/>
      <c r="AP77" s="398"/>
      <c r="AQ77" s="398"/>
      <c r="AR77" s="398"/>
      <c r="AS77" s="398"/>
      <c r="AT77" s="398"/>
      <c r="AU77" s="398"/>
      <c r="AV77" s="398"/>
      <c r="AW77" s="398"/>
      <c r="AX77" s="398"/>
      <c r="AY77" s="398"/>
      <c r="AZ77" s="398"/>
      <c r="BA77" s="398"/>
      <c r="BB77" s="398"/>
      <c r="BC77" s="398"/>
      <c r="BD77" s="398"/>
      <c r="BE77" s="398"/>
    </row>
    <row r="78" spans="1:57" ht="12.75">
      <c r="A78" s="387"/>
      <c r="B78" s="399"/>
      <c r="C78" s="398"/>
      <c r="D78" s="398"/>
      <c r="E78" s="397"/>
      <c r="F78" s="397"/>
      <c r="G78" s="398"/>
      <c r="H78" s="398"/>
      <c r="I78" s="398"/>
      <c r="J78" s="398"/>
      <c r="K78" s="398"/>
      <c r="L78" s="398"/>
      <c r="M78" s="398"/>
      <c r="N78" s="398"/>
      <c r="O78" s="398"/>
      <c r="P78" s="397"/>
      <c r="Q78" s="398"/>
      <c r="R78" s="398"/>
      <c r="S78" s="398"/>
      <c r="T78" s="398"/>
      <c r="U78" s="398"/>
      <c r="V78" s="398"/>
      <c r="X78" s="398"/>
      <c r="Y78" s="398"/>
      <c r="Z78" s="398"/>
      <c r="AA78" s="398"/>
      <c r="AB78" s="398"/>
      <c r="AC78" s="398"/>
      <c r="AD78" s="398"/>
      <c r="AE78" s="398"/>
      <c r="AF78" s="398"/>
      <c r="AG78" s="398"/>
      <c r="AH78" s="398"/>
      <c r="AI78" s="398"/>
      <c r="AJ78" s="398"/>
      <c r="AK78" s="398"/>
      <c r="AL78" s="398"/>
      <c r="AM78" s="398"/>
      <c r="AN78" s="398"/>
      <c r="AO78" s="398"/>
      <c r="AP78" s="398"/>
      <c r="AQ78" s="398"/>
      <c r="AR78" s="398"/>
      <c r="AS78" s="398"/>
      <c r="AT78" s="398"/>
      <c r="AU78" s="398"/>
      <c r="AV78" s="398"/>
      <c r="AW78" s="398"/>
      <c r="AX78" s="398"/>
      <c r="AY78" s="398"/>
      <c r="AZ78" s="398"/>
      <c r="BA78" s="398"/>
      <c r="BB78" s="398"/>
      <c r="BC78" s="398"/>
      <c r="BD78" s="398"/>
      <c r="BE78" s="398"/>
    </row>
    <row r="79" spans="1:57" ht="12.75">
      <c r="A79" s="387"/>
      <c r="B79" s="399"/>
      <c r="C79" s="398"/>
      <c r="D79" s="398"/>
      <c r="E79" s="397"/>
      <c r="F79" s="397"/>
      <c r="G79" s="398"/>
      <c r="H79" s="398"/>
      <c r="I79" s="398"/>
      <c r="J79" s="398"/>
      <c r="K79" s="398"/>
      <c r="L79" s="398"/>
      <c r="M79" s="398"/>
      <c r="N79" s="398"/>
      <c r="O79" s="398"/>
      <c r="P79" s="397"/>
      <c r="Q79" s="398"/>
      <c r="R79" s="398"/>
      <c r="S79" s="398"/>
      <c r="T79" s="398"/>
      <c r="U79" s="398"/>
      <c r="V79" s="398"/>
      <c r="W79" s="398"/>
      <c r="X79" s="398"/>
      <c r="Y79" s="398"/>
      <c r="Z79" s="398"/>
      <c r="AA79" s="398"/>
      <c r="AB79" s="398"/>
      <c r="AC79" s="398"/>
      <c r="AD79" s="398"/>
      <c r="AE79" s="398"/>
      <c r="AF79" s="398"/>
      <c r="AG79" s="398"/>
      <c r="AH79" s="398"/>
      <c r="AI79" s="398"/>
      <c r="AJ79" s="398"/>
      <c r="AK79" s="398"/>
      <c r="AL79" s="398"/>
      <c r="AM79" s="398"/>
      <c r="AN79" s="398"/>
      <c r="AO79" s="398"/>
      <c r="AP79" s="398"/>
      <c r="AQ79" s="398"/>
      <c r="AR79" s="398"/>
      <c r="AS79" s="398"/>
      <c r="AT79" s="398"/>
      <c r="AU79" s="398"/>
      <c r="AV79" s="398"/>
      <c r="AW79" s="398"/>
      <c r="AX79" s="398"/>
      <c r="AY79" s="398"/>
      <c r="AZ79" s="398"/>
      <c r="BA79" s="398"/>
      <c r="BB79" s="398"/>
      <c r="BC79" s="398"/>
      <c r="BD79" s="398"/>
      <c r="BE79" s="398"/>
    </row>
    <row r="80" spans="1:57" ht="12.75">
      <c r="A80" s="387"/>
      <c r="B80" s="399"/>
      <c r="C80" s="398"/>
      <c r="D80" s="398"/>
      <c r="E80" s="397"/>
      <c r="F80" s="397"/>
      <c r="G80" s="398"/>
      <c r="H80" s="398"/>
      <c r="I80" s="398"/>
      <c r="J80" s="398"/>
      <c r="K80" s="398"/>
      <c r="L80" s="398"/>
      <c r="M80" s="398"/>
      <c r="N80" s="398"/>
      <c r="O80" s="398"/>
      <c r="P80" s="397"/>
      <c r="Q80" s="398"/>
      <c r="R80" s="398"/>
      <c r="S80" s="398"/>
      <c r="T80" s="398"/>
      <c r="U80" s="398"/>
      <c r="V80" s="398"/>
      <c r="W80" s="398"/>
      <c r="X80" s="398"/>
      <c r="Y80" s="398"/>
      <c r="Z80" s="398"/>
      <c r="AA80" s="398"/>
      <c r="AB80" s="398"/>
      <c r="AC80" s="398"/>
      <c r="AD80" s="398"/>
      <c r="AE80" s="398"/>
      <c r="AF80" s="398"/>
      <c r="AG80" s="398"/>
      <c r="AH80" s="398"/>
      <c r="AI80" s="398"/>
      <c r="AJ80" s="398"/>
      <c r="AK80" s="398"/>
      <c r="AL80" s="398"/>
      <c r="AM80" s="398"/>
      <c r="AN80" s="398"/>
      <c r="AO80" s="398"/>
      <c r="AP80" s="398"/>
      <c r="AQ80" s="398"/>
      <c r="AR80" s="398"/>
      <c r="AS80" s="398"/>
      <c r="AT80" s="398"/>
      <c r="AU80" s="398"/>
      <c r="AV80" s="398"/>
      <c r="AW80" s="398"/>
      <c r="AX80" s="398"/>
      <c r="AY80" s="398"/>
      <c r="AZ80" s="398"/>
      <c r="BA80" s="398"/>
      <c r="BB80" s="398"/>
      <c r="BC80" s="398"/>
      <c r="BD80" s="398"/>
      <c r="BE80" s="398"/>
    </row>
    <row r="81" spans="1:57" ht="12.75">
      <c r="A81" s="387"/>
      <c r="B81" s="399"/>
      <c r="C81" s="398"/>
      <c r="D81" s="398"/>
      <c r="E81" s="397"/>
      <c r="F81" s="397"/>
      <c r="G81" s="398"/>
      <c r="H81" s="398"/>
      <c r="I81" s="398"/>
      <c r="J81" s="398"/>
      <c r="K81" s="398"/>
      <c r="L81" s="398"/>
      <c r="M81" s="398"/>
      <c r="N81" s="398"/>
      <c r="O81" s="398"/>
      <c r="P81" s="397"/>
      <c r="Q81" s="398"/>
      <c r="R81" s="398"/>
      <c r="S81" s="398"/>
      <c r="T81" s="398"/>
      <c r="U81" s="398"/>
      <c r="V81" s="398"/>
      <c r="W81" s="398"/>
      <c r="X81" s="398"/>
      <c r="Y81" s="398"/>
      <c r="Z81" s="398"/>
      <c r="AA81" s="398"/>
      <c r="AB81" s="39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8"/>
      <c r="AY81" s="398"/>
      <c r="AZ81" s="398"/>
      <c r="BA81" s="398"/>
      <c r="BB81" s="398"/>
      <c r="BC81" s="398"/>
      <c r="BD81" s="398"/>
      <c r="BE81" s="398"/>
    </row>
    <row r="82" spans="1:57" ht="12.75">
      <c r="A82" s="387"/>
      <c r="B82" s="399"/>
      <c r="C82" s="398"/>
      <c r="D82" s="398"/>
      <c r="E82" s="397"/>
      <c r="F82" s="397"/>
      <c r="G82" s="398"/>
      <c r="H82" s="398"/>
      <c r="I82" s="398"/>
      <c r="J82" s="398"/>
      <c r="K82" s="398"/>
      <c r="L82" s="398"/>
      <c r="M82" s="398"/>
      <c r="N82" s="398"/>
      <c r="O82" s="398"/>
      <c r="P82" s="397"/>
      <c r="Q82" s="398"/>
      <c r="R82" s="398"/>
      <c r="S82" s="398"/>
      <c r="T82" s="398"/>
      <c r="U82" s="398"/>
      <c r="V82" s="398"/>
      <c r="W82" s="398"/>
      <c r="X82" s="398"/>
      <c r="Y82" s="398"/>
      <c r="Z82" s="398"/>
      <c r="AA82" s="398"/>
      <c r="AB82" s="398"/>
      <c r="AC82" s="398"/>
      <c r="AD82" s="398"/>
      <c r="AE82" s="398"/>
      <c r="AF82" s="398"/>
      <c r="AG82" s="398"/>
      <c r="AH82" s="398"/>
      <c r="AI82" s="398"/>
      <c r="AJ82" s="398"/>
      <c r="AK82" s="398"/>
      <c r="AL82" s="398"/>
      <c r="AM82" s="398"/>
      <c r="AN82" s="398"/>
      <c r="AO82" s="398"/>
      <c r="AP82" s="398"/>
      <c r="AQ82" s="398"/>
      <c r="AR82" s="398"/>
      <c r="AS82" s="398"/>
      <c r="AT82" s="398"/>
      <c r="AU82" s="398"/>
      <c r="AV82" s="398"/>
      <c r="AW82" s="398"/>
      <c r="AX82" s="398"/>
      <c r="AY82" s="398"/>
      <c r="AZ82" s="398"/>
      <c r="BA82" s="398"/>
      <c r="BB82" s="398"/>
      <c r="BC82" s="398"/>
      <c r="BD82" s="398"/>
      <c r="BE82" s="398"/>
    </row>
    <row r="83" spans="1:57" ht="12.75">
      <c r="A83" s="387"/>
      <c r="B83" s="399"/>
      <c r="C83" s="398"/>
      <c r="D83" s="398"/>
      <c r="E83" s="397"/>
      <c r="F83" s="397"/>
      <c r="G83" s="398"/>
      <c r="H83" s="398"/>
      <c r="I83" s="398"/>
      <c r="J83" s="398"/>
      <c r="K83" s="398"/>
      <c r="L83" s="398"/>
      <c r="M83" s="398"/>
      <c r="N83" s="398"/>
      <c r="O83" s="398"/>
      <c r="P83" s="397"/>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row>
    <row r="84" spans="1:57" ht="12.75">
      <c r="A84" s="387"/>
      <c r="B84" s="399"/>
      <c r="C84" s="398"/>
      <c r="D84" s="398"/>
      <c r="E84" s="397"/>
      <c r="F84" s="397"/>
      <c r="G84" s="398"/>
      <c r="H84" s="398"/>
      <c r="I84" s="398"/>
      <c r="J84" s="398"/>
      <c r="K84" s="398"/>
      <c r="L84" s="398"/>
      <c r="M84" s="398"/>
      <c r="N84" s="398"/>
      <c r="O84" s="398"/>
      <c r="P84" s="397"/>
      <c r="Q84" s="398"/>
      <c r="R84" s="398"/>
      <c r="S84" s="398"/>
      <c r="T84" s="398"/>
      <c r="U84" s="398"/>
      <c r="V84" s="398"/>
      <c r="W84" s="398"/>
      <c r="X84" s="398"/>
      <c r="Y84" s="398"/>
      <c r="Z84" s="398"/>
      <c r="AA84" s="398"/>
      <c r="AB84" s="398"/>
      <c r="AC84" s="398"/>
      <c r="AD84" s="398"/>
      <c r="AE84" s="398"/>
      <c r="AF84" s="398"/>
      <c r="AG84" s="398"/>
      <c r="AH84" s="398"/>
      <c r="AI84" s="398"/>
      <c r="AJ84" s="398"/>
      <c r="AK84" s="398"/>
      <c r="AL84" s="398"/>
      <c r="AM84" s="398"/>
      <c r="AN84" s="398"/>
      <c r="AO84" s="398"/>
      <c r="AP84" s="398"/>
      <c r="AQ84" s="398"/>
      <c r="AR84" s="398"/>
      <c r="AS84" s="398"/>
      <c r="AT84" s="398"/>
      <c r="AU84" s="398"/>
      <c r="AV84" s="398"/>
      <c r="AW84" s="398"/>
      <c r="AX84" s="398"/>
      <c r="AY84" s="398"/>
      <c r="AZ84" s="398"/>
      <c r="BA84" s="398"/>
      <c r="BB84" s="398"/>
      <c r="BC84" s="398"/>
      <c r="BD84" s="398"/>
      <c r="BE84" s="398"/>
    </row>
    <row r="85" spans="1:57" ht="12.75">
      <c r="A85" s="387"/>
      <c r="B85" s="399"/>
      <c r="C85" s="398"/>
      <c r="D85" s="398"/>
      <c r="E85" s="397"/>
      <c r="F85" s="397"/>
      <c r="G85" s="398"/>
      <c r="H85" s="398"/>
      <c r="I85" s="398"/>
      <c r="J85" s="398"/>
      <c r="K85" s="398"/>
      <c r="L85" s="398"/>
      <c r="M85" s="398"/>
      <c r="N85" s="398"/>
      <c r="O85" s="398"/>
      <c r="P85" s="397"/>
      <c r="Q85" s="398"/>
      <c r="R85" s="398"/>
      <c r="S85" s="398"/>
      <c r="T85" s="398"/>
      <c r="U85" s="398"/>
      <c r="V85" s="398"/>
      <c r="W85" s="398"/>
      <c r="X85" s="398"/>
      <c r="Y85" s="398"/>
      <c r="Z85" s="398"/>
      <c r="AA85" s="398"/>
      <c r="AB85" s="398"/>
      <c r="AC85" s="398"/>
      <c r="AD85" s="398"/>
      <c r="AE85" s="398"/>
      <c r="AF85" s="398"/>
      <c r="AG85" s="398"/>
      <c r="AH85" s="398"/>
      <c r="AI85" s="398"/>
      <c r="AJ85" s="398"/>
      <c r="AK85" s="398"/>
      <c r="AL85" s="398"/>
      <c r="AM85" s="398"/>
      <c r="AN85" s="398"/>
      <c r="AO85" s="398"/>
      <c r="AP85" s="398"/>
      <c r="AQ85" s="398"/>
      <c r="AR85" s="398"/>
      <c r="AS85" s="398"/>
      <c r="AT85" s="398"/>
      <c r="AU85" s="398"/>
      <c r="AV85" s="398"/>
      <c r="AW85" s="398"/>
      <c r="AX85" s="398"/>
      <c r="AY85" s="398"/>
      <c r="AZ85" s="398"/>
      <c r="BA85" s="398"/>
      <c r="BB85" s="398"/>
      <c r="BC85" s="398"/>
      <c r="BD85" s="398"/>
      <c r="BE85" s="398"/>
    </row>
    <row r="86" spans="1:57" ht="12.75">
      <c r="A86" s="387"/>
      <c r="B86" s="399"/>
      <c r="C86" s="398"/>
      <c r="D86" s="398"/>
      <c r="E86" s="397"/>
      <c r="F86" s="397"/>
      <c r="G86" s="398"/>
      <c r="H86" s="398"/>
      <c r="I86" s="398"/>
      <c r="J86" s="398"/>
      <c r="K86" s="398"/>
      <c r="L86" s="398"/>
      <c r="M86" s="398"/>
      <c r="N86" s="398"/>
      <c r="O86" s="398"/>
      <c r="P86" s="397"/>
      <c r="Q86" s="398"/>
      <c r="R86" s="398"/>
      <c r="S86" s="398"/>
      <c r="T86" s="398"/>
      <c r="U86" s="398"/>
      <c r="V86" s="398"/>
      <c r="W86" s="398"/>
      <c r="X86" s="398"/>
      <c r="Y86" s="398"/>
      <c r="Z86" s="398"/>
      <c r="AA86" s="398"/>
      <c r="AB86" s="398"/>
      <c r="AC86" s="398"/>
      <c r="AD86" s="398"/>
      <c r="AE86" s="398"/>
      <c r="AF86" s="398"/>
      <c r="AG86" s="398"/>
      <c r="AH86" s="398"/>
      <c r="AI86" s="398"/>
      <c r="AJ86" s="398"/>
      <c r="AK86" s="398"/>
      <c r="AL86" s="398"/>
      <c r="AM86" s="398"/>
      <c r="AN86" s="398"/>
      <c r="AO86" s="398"/>
      <c r="AP86" s="398"/>
      <c r="AQ86" s="398"/>
      <c r="AR86" s="398"/>
      <c r="AS86" s="398"/>
      <c r="AT86" s="398"/>
      <c r="AU86" s="398"/>
      <c r="AV86" s="398"/>
      <c r="AW86" s="398"/>
      <c r="AX86" s="398"/>
      <c r="AY86" s="398"/>
      <c r="AZ86" s="398"/>
      <c r="BA86" s="398"/>
      <c r="BB86" s="398"/>
      <c r="BC86" s="398"/>
      <c r="BD86" s="398"/>
      <c r="BE86" s="398"/>
    </row>
    <row r="87" spans="1:57" ht="12.75">
      <c r="A87" s="387"/>
      <c r="B87" s="399"/>
      <c r="C87" s="398"/>
      <c r="D87" s="398"/>
      <c r="E87" s="397"/>
      <c r="F87" s="397"/>
      <c r="G87" s="398"/>
      <c r="H87" s="398"/>
      <c r="I87" s="398"/>
      <c r="J87" s="398"/>
      <c r="K87" s="398"/>
      <c r="L87" s="398"/>
      <c r="M87" s="398"/>
      <c r="N87" s="398"/>
      <c r="O87" s="398"/>
      <c r="P87" s="397"/>
      <c r="Q87" s="398"/>
      <c r="R87" s="398"/>
      <c r="S87" s="398"/>
      <c r="T87" s="398"/>
      <c r="U87" s="398"/>
      <c r="V87" s="398"/>
      <c r="W87" s="398"/>
      <c r="X87" s="398"/>
      <c r="Y87" s="398"/>
      <c r="Z87" s="398"/>
      <c r="AA87" s="398"/>
      <c r="AB87" s="398"/>
      <c r="AC87" s="398"/>
      <c r="AD87" s="398"/>
      <c r="AE87" s="398"/>
      <c r="AF87" s="398"/>
      <c r="AG87" s="398"/>
      <c r="AH87" s="398"/>
      <c r="AI87" s="398"/>
      <c r="AJ87" s="398"/>
      <c r="AK87" s="398"/>
      <c r="AL87" s="398"/>
      <c r="AM87" s="398"/>
      <c r="AN87" s="398"/>
      <c r="AO87" s="398"/>
      <c r="AP87" s="398"/>
      <c r="AQ87" s="398"/>
      <c r="AR87" s="398"/>
      <c r="AS87" s="398"/>
      <c r="AT87" s="398"/>
      <c r="AU87" s="398"/>
      <c r="AV87" s="398"/>
      <c r="AW87" s="398"/>
      <c r="AX87" s="398"/>
      <c r="AY87" s="398"/>
      <c r="AZ87" s="398"/>
      <c r="BA87" s="398"/>
      <c r="BB87" s="398"/>
      <c r="BC87" s="398"/>
      <c r="BD87" s="398"/>
      <c r="BE87" s="398"/>
    </row>
    <row r="88" spans="1:57" ht="12.75">
      <c r="A88" s="387"/>
      <c r="B88" s="399"/>
      <c r="C88" s="398"/>
      <c r="D88" s="398"/>
      <c r="E88" s="397"/>
      <c r="F88" s="397"/>
      <c r="G88" s="398"/>
      <c r="H88" s="398"/>
      <c r="I88" s="398"/>
      <c r="J88" s="398"/>
      <c r="K88" s="398"/>
      <c r="L88" s="398"/>
      <c r="M88" s="398"/>
      <c r="N88" s="398"/>
      <c r="O88" s="398"/>
      <c r="P88" s="397"/>
      <c r="Q88" s="398"/>
      <c r="R88" s="398"/>
      <c r="S88" s="398"/>
      <c r="T88" s="398"/>
      <c r="U88" s="398"/>
      <c r="V88" s="398"/>
      <c r="W88" s="398"/>
      <c r="X88" s="398"/>
      <c r="Y88" s="398"/>
      <c r="Z88" s="398"/>
      <c r="AA88" s="398"/>
      <c r="AB88" s="398"/>
      <c r="AC88" s="398"/>
      <c r="AD88" s="398"/>
      <c r="AE88" s="398"/>
      <c r="AF88" s="398"/>
      <c r="AG88" s="398"/>
      <c r="AH88" s="398"/>
      <c r="AI88" s="398"/>
      <c r="AJ88" s="398"/>
      <c r="AK88" s="398"/>
      <c r="AL88" s="398"/>
      <c r="AM88" s="398"/>
      <c r="AN88" s="398"/>
      <c r="AO88" s="398"/>
      <c r="AP88" s="398"/>
      <c r="AQ88" s="398"/>
      <c r="AR88" s="398"/>
      <c r="AS88" s="398"/>
      <c r="AT88" s="398"/>
      <c r="AU88" s="398"/>
      <c r="AV88" s="398"/>
      <c r="AW88" s="398"/>
      <c r="AX88" s="398"/>
      <c r="AY88" s="398"/>
      <c r="AZ88" s="398"/>
      <c r="BA88" s="398"/>
      <c r="BB88" s="398"/>
      <c r="BC88" s="398"/>
      <c r="BD88" s="398"/>
      <c r="BE88" s="398"/>
    </row>
    <row r="89" spans="1:57" ht="12.75">
      <c r="A89" s="387"/>
      <c r="B89" s="399"/>
      <c r="C89" s="398"/>
      <c r="D89" s="398"/>
      <c r="E89" s="397"/>
      <c r="F89" s="397"/>
      <c r="G89" s="398"/>
      <c r="H89" s="398"/>
      <c r="I89" s="398"/>
      <c r="J89" s="398"/>
      <c r="K89" s="398"/>
      <c r="L89" s="398"/>
      <c r="M89" s="398"/>
      <c r="N89" s="398"/>
      <c r="O89" s="398"/>
      <c r="P89" s="397"/>
      <c r="Q89" s="398"/>
      <c r="R89" s="398"/>
      <c r="S89" s="398"/>
      <c r="T89" s="398"/>
      <c r="U89" s="398"/>
      <c r="V89" s="398"/>
      <c r="W89" s="398"/>
      <c r="X89" s="398"/>
      <c r="Y89" s="398"/>
      <c r="Z89" s="398"/>
      <c r="AA89" s="398"/>
      <c r="AB89" s="398"/>
      <c r="AC89" s="398"/>
      <c r="AD89" s="398"/>
      <c r="AE89" s="398"/>
      <c r="AF89" s="398"/>
      <c r="AG89" s="398"/>
      <c r="AH89" s="398"/>
      <c r="AI89" s="398"/>
      <c r="AJ89" s="398"/>
      <c r="AK89" s="398"/>
      <c r="AL89" s="398"/>
      <c r="AM89" s="398"/>
      <c r="AN89" s="398"/>
      <c r="AO89" s="398"/>
      <c r="AP89" s="398"/>
      <c r="AQ89" s="398"/>
      <c r="AR89" s="398"/>
      <c r="AS89" s="398"/>
      <c r="AT89" s="398"/>
      <c r="AU89" s="398"/>
      <c r="AV89" s="398"/>
      <c r="AW89" s="398"/>
      <c r="AX89" s="398"/>
      <c r="AY89" s="398"/>
      <c r="AZ89" s="398"/>
      <c r="BA89" s="398"/>
      <c r="BB89" s="398"/>
      <c r="BC89" s="398"/>
      <c r="BD89" s="398"/>
      <c r="BE89" s="398"/>
    </row>
    <row r="90" spans="1:57" ht="12.75">
      <c r="A90" s="387"/>
      <c r="B90" s="399"/>
      <c r="C90" s="398"/>
      <c r="D90" s="398"/>
      <c r="E90" s="397"/>
      <c r="F90" s="397"/>
      <c r="G90" s="398"/>
      <c r="H90" s="398"/>
      <c r="I90" s="398"/>
      <c r="J90" s="398"/>
      <c r="K90" s="398"/>
      <c r="L90" s="398"/>
      <c r="M90" s="398"/>
      <c r="N90" s="398"/>
      <c r="O90" s="398"/>
      <c r="P90" s="397"/>
      <c r="Q90" s="398"/>
      <c r="R90" s="398"/>
      <c r="S90" s="398"/>
      <c r="T90" s="398"/>
      <c r="U90" s="398"/>
      <c r="V90" s="398"/>
      <c r="W90" s="398"/>
      <c r="X90" s="398"/>
      <c r="Y90" s="398"/>
      <c r="Z90" s="398"/>
      <c r="AA90" s="398"/>
      <c r="AB90" s="398"/>
      <c r="AC90" s="398"/>
      <c r="AD90" s="398"/>
      <c r="AE90" s="398"/>
      <c r="AF90" s="398"/>
      <c r="AG90" s="398"/>
      <c r="AH90" s="398"/>
      <c r="AI90" s="398"/>
      <c r="AJ90" s="398"/>
      <c r="AK90" s="398"/>
      <c r="AL90" s="398"/>
      <c r="AM90" s="398"/>
      <c r="AN90" s="398"/>
      <c r="AO90" s="398"/>
      <c r="AP90" s="398"/>
      <c r="AQ90" s="398"/>
      <c r="AR90" s="398"/>
      <c r="AS90" s="398"/>
      <c r="AT90" s="398"/>
      <c r="AU90" s="398"/>
      <c r="AV90" s="398"/>
      <c r="AW90" s="398"/>
      <c r="AX90" s="398"/>
      <c r="AY90" s="398"/>
      <c r="AZ90" s="398"/>
      <c r="BA90" s="398"/>
      <c r="BB90" s="398"/>
      <c r="BC90" s="398"/>
      <c r="BD90" s="398"/>
      <c r="BE90" s="398"/>
    </row>
    <row r="91" spans="1:57" ht="12.75">
      <c r="A91" s="387"/>
      <c r="B91" s="399"/>
      <c r="C91" s="398"/>
      <c r="D91" s="398"/>
      <c r="E91" s="397"/>
      <c r="F91" s="397"/>
      <c r="G91" s="398"/>
      <c r="H91" s="398"/>
      <c r="I91" s="398"/>
      <c r="J91" s="398"/>
      <c r="K91" s="398"/>
      <c r="L91" s="398"/>
      <c r="M91" s="398"/>
      <c r="N91" s="398"/>
      <c r="O91" s="398"/>
      <c r="P91" s="397"/>
      <c r="Q91" s="398"/>
      <c r="R91" s="398"/>
      <c r="S91" s="398"/>
      <c r="T91" s="398"/>
      <c r="U91" s="398"/>
      <c r="V91" s="398"/>
      <c r="W91" s="398"/>
      <c r="X91" s="398"/>
      <c r="Y91" s="398"/>
      <c r="Z91" s="398"/>
      <c r="AA91" s="398"/>
      <c r="AB91" s="398"/>
      <c r="AC91" s="398"/>
      <c r="AD91" s="398"/>
      <c r="AE91" s="398"/>
      <c r="AF91" s="398"/>
      <c r="AG91" s="398"/>
      <c r="AH91" s="398"/>
      <c r="AI91" s="398"/>
      <c r="AJ91" s="398"/>
      <c r="AK91" s="398"/>
      <c r="AL91" s="398"/>
      <c r="AM91" s="398"/>
      <c r="AN91" s="398"/>
      <c r="AO91" s="398"/>
      <c r="AP91" s="398"/>
      <c r="AQ91" s="398"/>
      <c r="AR91" s="398"/>
      <c r="AS91" s="398"/>
      <c r="AT91" s="398"/>
      <c r="AU91" s="398"/>
      <c r="AV91" s="398"/>
      <c r="AW91" s="398"/>
      <c r="AX91" s="398"/>
      <c r="AY91" s="398"/>
      <c r="AZ91" s="398"/>
      <c r="BA91" s="398"/>
      <c r="BB91" s="398"/>
      <c r="BC91" s="398"/>
      <c r="BD91" s="398"/>
      <c r="BE91" s="398"/>
    </row>
    <row r="92" spans="1:57" ht="12.75">
      <c r="A92" s="387"/>
      <c r="B92" s="399"/>
      <c r="C92" s="398"/>
      <c r="D92" s="398"/>
      <c r="E92" s="397"/>
      <c r="F92" s="397"/>
      <c r="G92" s="398"/>
      <c r="H92" s="398"/>
      <c r="I92" s="398"/>
      <c r="J92" s="398"/>
      <c r="K92" s="398"/>
      <c r="L92" s="398"/>
      <c r="M92" s="398"/>
      <c r="N92" s="398"/>
      <c r="O92" s="398"/>
      <c r="P92" s="397"/>
      <c r="Q92" s="398"/>
      <c r="R92" s="398"/>
      <c r="S92" s="398"/>
      <c r="T92" s="398"/>
      <c r="U92" s="398"/>
      <c r="V92" s="398"/>
      <c r="W92" s="398"/>
      <c r="X92" s="398"/>
      <c r="Y92" s="398"/>
      <c r="Z92" s="398"/>
      <c r="AA92" s="398"/>
      <c r="AB92" s="398"/>
      <c r="AC92" s="398"/>
      <c r="AD92" s="398"/>
      <c r="AE92" s="398"/>
      <c r="AF92" s="398"/>
      <c r="AG92" s="398"/>
      <c r="AH92" s="398"/>
      <c r="AI92" s="398"/>
      <c r="AJ92" s="398"/>
      <c r="AK92" s="398"/>
      <c r="AL92" s="398"/>
      <c r="AM92" s="398"/>
      <c r="AN92" s="398"/>
      <c r="AO92" s="398"/>
      <c r="AP92" s="398"/>
      <c r="AQ92" s="398"/>
      <c r="AR92" s="398"/>
      <c r="AS92" s="398"/>
      <c r="AT92" s="398"/>
      <c r="AU92" s="398"/>
      <c r="AV92" s="398"/>
      <c r="AW92" s="398"/>
      <c r="AX92" s="398"/>
      <c r="AY92" s="398"/>
      <c r="AZ92" s="398"/>
      <c r="BA92" s="398"/>
      <c r="BB92" s="398"/>
      <c r="BC92" s="398"/>
      <c r="BD92" s="398"/>
      <c r="BE92" s="398"/>
    </row>
    <row r="93" spans="1:57" ht="12.75">
      <c r="A93" s="387"/>
      <c r="B93" s="399"/>
      <c r="C93" s="398"/>
      <c r="D93" s="398"/>
      <c r="E93" s="397"/>
      <c r="F93" s="397"/>
      <c r="G93" s="398"/>
      <c r="H93" s="398"/>
      <c r="I93" s="398"/>
      <c r="J93" s="398"/>
      <c r="K93" s="398"/>
      <c r="L93" s="398"/>
      <c r="M93" s="398"/>
      <c r="N93" s="398"/>
      <c r="O93" s="398"/>
      <c r="P93" s="397"/>
      <c r="Q93" s="398"/>
      <c r="R93" s="398"/>
      <c r="S93" s="398"/>
      <c r="T93" s="398"/>
      <c r="U93" s="398"/>
      <c r="V93" s="398"/>
      <c r="W93" s="398"/>
      <c r="X93" s="398"/>
      <c r="Y93" s="398"/>
      <c r="Z93" s="398"/>
      <c r="AA93" s="398"/>
      <c r="AB93" s="398"/>
      <c r="AC93" s="398"/>
      <c r="AD93" s="398"/>
      <c r="AE93" s="398"/>
      <c r="AF93" s="398"/>
      <c r="AG93" s="398"/>
      <c r="AH93" s="398"/>
      <c r="AI93" s="398"/>
      <c r="AJ93" s="398"/>
      <c r="AK93" s="398"/>
      <c r="AL93" s="398"/>
      <c r="AM93" s="398"/>
      <c r="AN93" s="398"/>
      <c r="AO93" s="398"/>
      <c r="AP93" s="398"/>
      <c r="AQ93" s="398"/>
      <c r="AR93" s="398"/>
      <c r="AS93" s="398"/>
      <c r="AT93" s="398"/>
      <c r="AU93" s="398"/>
      <c r="AV93" s="398"/>
      <c r="AW93" s="398"/>
      <c r="AX93" s="398"/>
      <c r="AY93" s="398"/>
      <c r="AZ93" s="398"/>
      <c r="BA93" s="398"/>
      <c r="BB93" s="398"/>
      <c r="BC93" s="398"/>
      <c r="BD93" s="398"/>
      <c r="BE93" s="398"/>
    </row>
    <row r="94" spans="1:57" ht="12.75">
      <c r="A94" s="387"/>
      <c r="B94" s="399"/>
      <c r="C94" s="398"/>
      <c r="D94" s="398"/>
      <c r="E94" s="397"/>
      <c r="F94" s="397"/>
      <c r="G94" s="398"/>
      <c r="H94" s="398"/>
      <c r="I94" s="398"/>
      <c r="J94" s="398"/>
      <c r="K94" s="398"/>
      <c r="L94" s="398"/>
      <c r="M94" s="398"/>
      <c r="N94" s="398"/>
      <c r="O94" s="398"/>
      <c r="P94" s="397"/>
      <c r="Q94" s="398"/>
      <c r="R94" s="398"/>
      <c r="S94" s="398"/>
      <c r="T94" s="398"/>
      <c r="U94" s="398"/>
      <c r="V94" s="398"/>
      <c r="W94" s="398"/>
      <c r="X94" s="398"/>
      <c r="Y94" s="398"/>
      <c r="Z94" s="398"/>
      <c r="AA94" s="398"/>
      <c r="AB94" s="398"/>
      <c r="AC94" s="398"/>
      <c r="AD94" s="398"/>
      <c r="AE94" s="398"/>
      <c r="AF94" s="398"/>
      <c r="AG94" s="398"/>
      <c r="AH94" s="398"/>
      <c r="AI94" s="398"/>
      <c r="AJ94" s="398"/>
      <c r="AK94" s="398"/>
      <c r="AL94" s="398"/>
      <c r="AM94" s="398"/>
      <c r="AN94" s="398"/>
      <c r="AO94" s="398"/>
      <c r="AP94" s="398"/>
      <c r="AQ94" s="398"/>
      <c r="AR94" s="398"/>
      <c r="AS94" s="398"/>
      <c r="AT94" s="398"/>
      <c r="AU94" s="398"/>
      <c r="AV94" s="398"/>
      <c r="AW94" s="398"/>
      <c r="AX94" s="398"/>
      <c r="AY94" s="398"/>
      <c r="AZ94" s="398"/>
      <c r="BA94" s="398"/>
      <c r="BB94" s="398"/>
      <c r="BC94" s="398"/>
      <c r="BD94" s="398"/>
      <c r="BE94" s="398"/>
    </row>
    <row r="95" spans="1:57" ht="12.75">
      <c r="A95" s="387"/>
      <c r="B95" s="399"/>
      <c r="C95" s="398"/>
      <c r="D95" s="398"/>
      <c r="E95" s="397"/>
      <c r="F95" s="397"/>
      <c r="G95" s="398"/>
      <c r="H95" s="398"/>
      <c r="I95" s="398"/>
      <c r="J95" s="398"/>
      <c r="K95" s="398"/>
      <c r="L95" s="398"/>
      <c r="M95" s="398"/>
      <c r="N95" s="398"/>
      <c r="O95" s="398"/>
      <c r="P95" s="397"/>
      <c r="Q95" s="398"/>
      <c r="R95" s="398"/>
      <c r="S95" s="398"/>
      <c r="T95" s="398"/>
      <c r="U95" s="398"/>
      <c r="V95" s="398"/>
      <c r="W95" s="398"/>
      <c r="X95" s="398"/>
      <c r="Y95" s="398"/>
      <c r="Z95" s="398"/>
      <c r="AA95" s="398"/>
      <c r="AB95" s="398"/>
      <c r="AC95" s="398"/>
      <c r="AD95" s="398"/>
      <c r="AE95" s="398"/>
      <c r="AF95" s="398"/>
      <c r="AG95" s="398"/>
      <c r="AH95" s="398"/>
      <c r="AI95" s="398"/>
      <c r="AJ95" s="398"/>
      <c r="AK95" s="398"/>
      <c r="AL95" s="398"/>
      <c r="AM95" s="398"/>
      <c r="AN95" s="398"/>
      <c r="AO95" s="398"/>
      <c r="AP95" s="398"/>
      <c r="AQ95" s="398"/>
      <c r="AR95" s="398"/>
      <c r="AS95" s="398"/>
      <c r="AT95" s="398"/>
      <c r="AU95" s="398"/>
      <c r="AV95" s="398"/>
      <c r="AW95" s="398"/>
      <c r="AX95" s="398"/>
      <c r="AY95" s="398"/>
      <c r="AZ95" s="398"/>
      <c r="BA95" s="398"/>
      <c r="BB95" s="398"/>
      <c r="BC95" s="398"/>
      <c r="BD95" s="398"/>
      <c r="BE95" s="398"/>
    </row>
    <row r="96" spans="1:57" ht="12.75">
      <c r="A96" s="387"/>
      <c r="B96" s="399"/>
      <c r="C96" s="398"/>
      <c r="D96" s="398"/>
      <c r="E96" s="397"/>
      <c r="F96" s="397"/>
      <c r="G96" s="398"/>
      <c r="H96" s="398"/>
      <c r="I96" s="398"/>
      <c r="J96" s="398"/>
      <c r="K96" s="398"/>
      <c r="L96" s="398"/>
      <c r="M96" s="398"/>
      <c r="N96" s="398"/>
      <c r="O96" s="398"/>
      <c r="P96" s="397"/>
      <c r="Q96" s="398"/>
      <c r="R96" s="398"/>
      <c r="S96" s="398"/>
      <c r="T96" s="398"/>
      <c r="U96" s="398"/>
      <c r="V96" s="398"/>
      <c r="W96" s="398"/>
      <c r="X96" s="398"/>
      <c r="Y96" s="398"/>
      <c r="Z96" s="398"/>
      <c r="AA96" s="398"/>
      <c r="AB96" s="398"/>
      <c r="AC96" s="398"/>
      <c r="AD96" s="398"/>
      <c r="AE96" s="398"/>
      <c r="AF96" s="398"/>
      <c r="AG96" s="398"/>
      <c r="AH96" s="398"/>
      <c r="AI96" s="398"/>
      <c r="AJ96" s="398"/>
      <c r="AK96" s="398"/>
      <c r="AL96" s="398"/>
      <c r="AM96" s="398"/>
      <c r="AN96" s="398"/>
      <c r="AO96" s="398"/>
      <c r="AP96" s="398"/>
      <c r="AQ96" s="398"/>
      <c r="AR96" s="398"/>
      <c r="AS96" s="398"/>
      <c r="AT96" s="398"/>
      <c r="AU96" s="398"/>
      <c r="AV96" s="398"/>
      <c r="AW96" s="398"/>
      <c r="AX96" s="398"/>
      <c r="AY96" s="398"/>
      <c r="AZ96" s="398"/>
      <c r="BA96" s="398"/>
      <c r="BB96" s="398"/>
      <c r="BC96" s="398"/>
      <c r="BD96" s="398"/>
      <c r="BE96" s="398"/>
    </row>
    <row r="97" spans="1:57" ht="12.75">
      <c r="A97" s="387"/>
      <c r="B97" s="399"/>
      <c r="C97" s="398"/>
      <c r="D97" s="398"/>
      <c r="E97" s="397"/>
      <c r="F97" s="397"/>
      <c r="G97" s="398"/>
      <c r="H97" s="398"/>
      <c r="I97" s="398"/>
      <c r="J97" s="398"/>
      <c r="K97" s="398"/>
      <c r="L97" s="398"/>
      <c r="M97" s="398"/>
      <c r="N97" s="398"/>
      <c r="O97" s="398"/>
      <c r="P97" s="397"/>
      <c r="Q97" s="398"/>
      <c r="R97" s="398"/>
      <c r="S97" s="398"/>
      <c r="T97" s="398"/>
      <c r="U97" s="398"/>
      <c r="V97" s="398"/>
      <c r="W97" s="398"/>
      <c r="X97" s="398"/>
      <c r="Y97" s="398"/>
      <c r="Z97" s="398"/>
      <c r="AA97" s="398"/>
      <c r="AB97" s="398"/>
      <c r="AC97" s="398"/>
      <c r="AD97" s="398"/>
      <c r="AE97" s="398"/>
      <c r="AF97" s="398"/>
      <c r="AG97" s="398"/>
      <c r="AH97" s="398"/>
      <c r="AI97" s="398"/>
      <c r="AJ97" s="398"/>
      <c r="AK97" s="398"/>
      <c r="AL97" s="398"/>
      <c r="AM97" s="398"/>
      <c r="AN97" s="398"/>
      <c r="AO97" s="398"/>
      <c r="AP97" s="398"/>
      <c r="AQ97" s="398"/>
      <c r="AR97" s="398"/>
      <c r="AS97" s="398"/>
      <c r="AT97" s="398"/>
      <c r="AU97" s="398"/>
      <c r="AV97" s="398"/>
      <c r="AW97" s="398"/>
      <c r="AX97" s="398"/>
      <c r="AY97" s="398"/>
      <c r="AZ97" s="398"/>
      <c r="BA97" s="398"/>
      <c r="BB97" s="398"/>
      <c r="BC97" s="398"/>
      <c r="BD97" s="398"/>
      <c r="BE97" s="398"/>
    </row>
    <row r="98" spans="1:57" ht="12.75">
      <c r="A98" s="387"/>
      <c r="B98" s="399"/>
      <c r="C98" s="398"/>
      <c r="D98" s="398"/>
      <c r="E98" s="397"/>
      <c r="F98" s="397"/>
      <c r="G98" s="398"/>
      <c r="H98" s="398"/>
      <c r="I98" s="398"/>
      <c r="J98" s="398"/>
      <c r="K98" s="398"/>
      <c r="L98" s="398"/>
      <c r="M98" s="398"/>
      <c r="N98" s="398"/>
      <c r="O98" s="398"/>
      <c r="P98" s="397"/>
      <c r="Q98" s="398"/>
      <c r="R98" s="398"/>
      <c r="S98" s="398"/>
      <c r="T98" s="398"/>
      <c r="U98" s="398"/>
      <c r="V98" s="398"/>
      <c r="W98" s="398"/>
      <c r="X98" s="398"/>
      <c r="Y98" s="398"/>
      <c r="Z98" s="398"/>
      <c r="AA98" s="398"/>
      <c r="AB98" s="398"/>
      <c r="AC98" s="398"/>
      <c r="AD98" s="398"/>
      <c r="AE98" s="398"/>
      <c r="AF98" s="398"/>
      <c r="AG98" s="398"/>
      <c r="AH98" s="398"/>
      <c r="AI98" s="398"/>
      <c r="AJ98" s="398"/>
      <c r="AK98" s="398"/>
      <c r="AL98" s="398"/>
      <c r="AM98" s="398"/>
      <c r="AN98" s="398"/>
      <c r="AO98" s="398"/>
      <c r="AP98" s="398"/>
      <c r="AQ98" s="398"/>
      <c r="AR98" s="398"/>
      <c r="AS98" s="398"/>
      <c r="AT98" s="398"/>
      <c r="AU98" s="398"/>
      <c r="AV98" s="398"/>
      <c r="AW98" s="398"/>
      <c r="AX98" s="398"/>
      <c r="AY98" s="398"/>
      <c r="AZ98" s="398"/>
      <c r="BA98" s="398"/>
      <c r="BB98" s="398"/>
      <c r="BC98" s="398"/>
      <c r="BD98" s="398"/>
      <c r="BE98" s="398"/>
    </row>
    <row r="99" spans="1:57" ht="12.75">
      <c r="A99" s="387"/>
      <c r="B99" s="399"/>
      <c r="C99" s="398"/>
      <c r="D99" s="398"/>
      <c r="E99" s="397"/>
      <c r="F99" s="397"/>
      <c r="G99" s="398"/>
      <c r="H99" s="398"/>
      <c r="I99" s="398"/>
      <c r="J99" s="398"/>
      <c r="K99" s="398"/>
      <c r="L99" s="398"/>
      <c r="M99" s="398"/>
      <c r="N99" s="398"/>
      <c r="O99" s="398"/>
      <c r="P99" s="397"/>
      <c r="Q99" s="398"/>
      <c r="R99" s="398"/>
      <c r="S99" s="398"/>
      <c r="T99" s="398"/>
      <c r="U99" s="398"/>
      <c r="V99" s="398"/>
      <c r="W99" s="398"/>
      <c r="X99" s="398"/>
      <c r="Y99" s="398"/>
      <c r="Z99" s="398"/>
      <c r="AA99" s="398"/>
      <c r="AB99" s="398"/>
      <c r="AC99" s="398"/>
      <c r="AD99" s="398"/>
      <c r="AE99" s="398"/>
      <c r="AF99" s="398"/>
      <c r="AG99" s="398"/>
      <c r="AH99" s="398"/>
      <c r="AI99" s="398"/>
      <c r="AJ99" s="398"/>
      <c r="AK99" s="398"/>
      <c r="AL99" s="398"/>
      <c r="AM99" s="398"/>
      <c r="AN99" s="398"/>
      <c r="AO99" s="398"/>
      <c r="AP99" s="398"/>
      <c r="AQ99" s="398"/>
      <c r="AR99" s="398"/>
      <c r="AS99" s="398"/>
      <c r="AT99" s="398"/>
      <c r="AU99" s="398"/>
      <c r="AV99" s="398"/>
      <c r="AW99" s="398"/>
      <c r="AX99" s="398"/>
      <c r="AY99" s="398"/>
      <c r="AZ99" s="398"/>
      <c r="BA99" s="398"/>
      <c r="BB99" s="398"/>
      <c r="BC99" s="398"/>
      <c r="BD99" s="398"/>
      <c r="BE99" s="398"/>
    </row>
    <row r="100" spans="1:57" ht="12.75">
      <c r="A100" s="387"/>
      <c r="B100" s="399"/>
      <c r="C100" s="398"/>
      <c r="D100" s="398"/>
      <c r="E100" s="397"/>
      <c r="F100" s="397"/>
      <c r="G100" s="398"/>
      <c r="H100" s="398"/>
      <c r="I100" s="398"/>
      <c r="J100" s="398"/>
      <c r="K100" s="398"/>
      <c r="L100" s="398"/>
      <c r="M100" s="398"/>
      <c r="N100" s="398"/>
      <c r="O100" s="398"/>
      <c r="P100" s="397"/>
      <c r="Q100" s="398"/>
      <c r="R100" s="398"/>
      <c r="S100" s="398"/>
      <c r="T100" s="398"/>
      <c r="U100" s="398"/>
      <c r="V100" s="398"/>
      <c r="W100" s="398"/>
      <c r="X100" s="398"/>
      <c r="Y100" s="398"/>
      <c r="Z100" s="398"/>
      <c r="AA100" s="398"/>
      <c r="AB100" s="398"/>
      <c r="AC100" s="398"/>
      <c r="AD100" s="398"/>
      <c r="AE100" s="398"/>
      <c r="AF100" s="398"/>
      <c r="AG100" s="398"/>
      <c r="AH100" s="398"/>
      <c r="AI100" s="398"/>
      <c r="AJ100" s="398"/>
      <c r="AK100" s="398"/>
      <c r="AL100" s="398"/>
      <c r="AM100" s="398"/>
      <c r="AN100" s="398"/>
      <c r="AO100" s="398"/>
      <c r="AP100" s="398"/>
      <c r="AQ100" s="398"/>
      <c r="AR100" s="398"/>
      <c r="AS100" s="398"/>
      <c r="AT100" s="398"/>
      <c r="AU100" s="398"/>
      <c r="AV100" s="398"/>
      <c r="AW100" s="398"/>
      <c r="AX100" s="398"/>
      <c r="AY100" s="398"/>
      <c r="AZ100" s="398"/>
      <c r="BA100" s="398"/>
      <c r="BB100" s="398"/>
      <c r="BC100" s="398"/>
      <c r="BD100" s="398"/>
      <c r="BE100" s="398"/>
    </row>
    <row r="101" spans="1:57" ht="12.75">
      <c r="A101" s="387"/>
      <c r="B101" s="399"/>
      <c r="C101" s="398"/>
      <c r="D101" s="398"/>
      <c r="E101" s="397"/>
      <c r="F101" s="397"/>
      <c r="G101" s="398"/>
      <c r="H101" s="398"/>
      <c r="I101" s="398"/>
      <c r="J101" s="398"/>
      <c r="K101" s="398"/>
      <c r="L101" s="398"/>
      <c r="M101" s="398"/>
      <c r="N101" s="398"/>
      <c r="O101" s="398"/>
      <c r="P101" s="397"/>
      <c r="Q101" s="398"/>
      <c r="R101" s="398"/>
      <c r="S101" s="398"/>
      <c r="T101" s="398"/>
      <c r="U101" s="398"/>
      <c r="V101" s="398"/>
      <c r="W101" s="398"/>
      <c r="X101" s="398"/>
      <c r="Y101" s="398"/>
      <c r="Z101" s="398"/>
      <c r="AA101" s="398"/>
      <c r="AB101" s="398"/>
      <c r="AC101" s="398"/>
      <c r="AD101" s="398"/>
      <c r="AE101" s="398"/>
      <c r="AF101" s="398"/>
      <c r="AG101" s="398"/>
      <c r="AH101" s="398"/>
      <c r="AI101" s="398"/>
      <c r="AJ101" s="398"/>
      <c r="AK101" s="398"/>
      <c r="AL101" s="398"/>
      <c r="AM101" s="398"/>
      <c r="AN101" s="398"/>
      <c r="AO101" s="398"/>
      <c r="AP101" s="398"/>
      <c r="AQ101" s="398"/>
      <c r="AR101" s="398"/>
      <c r="AS101" s="398"/>
      <c r="AT101" s="398"/>
      <c r="AU101" s="398"/>
      <c r="AV101" s="398"/>
      <c r="AW101" s="398"/>
      <c r="AX101" s="398"/>
      <c r="AY101" s="398"/>
      <c r="AZ101" s="398"/>
      <c r="BA101" s="398"/>
      <c r="BB101" s="398"/>
      <c r="BC101" s="398"/>
      <c r="BD101" s="398"/>
      <c r="BE101" s="398"/>
    </row>
    <row r="102" spans="1:57" ht="12.75">
      <c r="A102" s="387"/>
      <c r="B102" s="399"/>
      <c r="C102" s="398"/>
      <c r="D102" s="398"/>
      <c r="E102" s="397"/>
      <c r="F102" s="397"/>
      <c r="G102" s="398"/>
      <c r="H102" s="398"/>
      <c r="I102" s="398"/>
      <c r="J102" s="398"/>
      <c r="K102" s="398"/>
      <c r="L102" s="398"/>
      <c r="M102" s="398"/>
      <c r="N102" s="398"/>
      <c r="O102" s="398"/>
      <c r="P102" s="397"/>
      <c r="Q102" s="398"/>
      <c r="R102" s="398"/>
      <c r="S102" s="398"/>
      <c r="T102" s="398"/>
      <c r="U102" s="398"/>
      <c r="V102" s="398"/>
      <c r="W102" s="398"/>
      <c r="X102" s="398"/>
      <c r="Y102" s="398"/>
      <c r="Z102" s="398"/>
      <c r="AA102" s="398"/>
      <c r="AB102" s="398"/>
      <c r="AC102" s="398"/>
      <c r="AD102" s="398"/>
      <c r="AE102" s="398"/>
      <c r="AF102" s="398"/>
      <c r="AG102" s="398"/>
      <c r="AH102" s="398"/>
      <c r="AI102" s="398"/>
      <c r="AJ102" s="398"/>
      <c r="AK102" s="398"/>
      <c r="AL102" s="398"/>
      <c r="AM102" s="398"/>
      <c r="AN102" s="398"/>
      <c r="AO102" s="398"/>
      <c r="AP102" s="398"/>
      <c r="AQ102" s="398"/>
      <c r="AR102" s="398"/>
      <c r="AS102" s="398"/>
      <c r="AT102" s="398"/>
      <c r="AU102" s="398"/>
      <c r="AV102" s="398"/>
      <c r="AW102" s="398"/>
      <c r="AX102" s="398"/>
      <c r="AY102" s="398"/>
      <c r="AZ102" s="398"/>
      <c r="BA102" s="398"/>
      <c r="BB102" s="398"/>
      <c r="BC102" s="398"/>
      <c r="BD102" s="398"/>
      <c r="BE102" s="398"/>
    </row>
    <row r="103" spans="1:57" ht="12.75">
      <c r="A103" s="387"/>
      <c r="B103" s="399"/>
      <c r="C103" s="398"/>
      <c r="D103" s="398"/>
      <c r="E103" s="397"/>
      <c r="F103" s="397"/>
      <c r="G103" s="398"/>
      <c r="H103" s="398"/>
      <c r="I103" s="398"/>
      <c r="J103" s="398"/>
      <c r="K103" s="398"/>
      <c r="L103" s="398"/>
      <c r="M103" s="398"/>
      <c r="N103" s="398"/>
      <c r="O103" s="398"/>
      <c r="P103" s="397"/>
      <c r="Q103" s="398"/>
      <c r="R103" s="398"/>
      <c r="S103" s="398"/>
      <c r="T103" s="398"/>
      <c r="U103" s="398"/>
      <c r="V103" s="398"/>
      <c r="W103" s="398"/>
      <c r="X103" s="398"/>
      <c r="Y103" s="398"/>
      <c r="Z103" s="398"/>
      <c r="AA103" s="398"/>
      <c r="AB103" s="398"/>
      <c r="AC103" s="398"/>
      <c r="AD103" s="398"/>
      <c r="AE103" s="398"/>
      <c r="AF103" s="398"/>
      <c r="AG103" s="398"/>
      <c r="AH103" s="398"/>
      <c r="AI103" s="398"/>
      <c r="AJ103" s="398"/>
      <c r="AK103" s="398"/>
      <c r="AL103" s="398"/>
      <c r="AM103" s="398"/>
      <c r="AN103" s="398"/>
      <c r="AO103" s="398"/>
      <c r="AP103" s="398"/>
      <c r="AQ103" s="398"/>
      <c r="AR103" s="398"/>
      <c r="AS103" s="398"/>
      <c r="AT103" s="398"/>
      <c r="AU103" s="398"/>
      <c r="AV103" s="398"/>
      <c r="AW103" s="398"/>
      <c r="AX103" s="398"/>
      <c r="AY103" s="398"/>
      <c r="AZ103" s="398"/>
      <c r="BA103" s="398"/>
      <c r="BB103" s="398"/>
      <c r="BC103" s="398"/>
      <c r="BD103" s="398"/>
      <c r="BE103" s="398"/>
    </row>
    <row r="104" spans="1:57" ht="12.75">
      <c r="A104" s="387"/>
      <c r="B104" s="399"/>
      <c r="C104" s="398"/>
      <c r="D104" s="398"/>
      <c r="E104" s="397"/>
      <c r="F104" s="397"/>
      <c r="G104" s="398"/>
      <c r="H104" s="398"/>
      <c r="I104" s="398"/>
      <c r="J104" s="398"/>
      <c r="K104" s="398"/>
      <c r="L104" s="398"/>
      <c r="M104" s="398"/>
      <c r="N104" s="398"/>
      <c r="O104" s="398"/>
      <c r="P104" s="397"/>
      <c r="Q104" s="398"/>
      <c r="R104" s="398"/>
      <c r="S104" s="398"/>
      <c r="T104" s="398"/>
      <c r="U104" s="398"/>
      <c r="V104" s="398"/>
      <c r="W104" s="398"/>
      <c r="X104" s="398"/>
      <c r="Y104" s="398"/>
      <c r="Z104" s="398"/>
      <c r="AA104" s="398"/>
      <c r="AB104" s="398"/>
      <c r="AC104" s="398"/>
      <c r="AD104" s="398"/>
      <c r="AE104" s="398"/>
      <c r="AF104" s="398"/>
      <c r="AG104" s="398"/>
      <c r="AH104" s="398"/>
      <c r="AI104" s="398"/>
      <c r="AJ104" s="398"/>
      <c r="AK104" s="398"/>
      <c r="AL104" s="398"/>
      <c r="AM104" s="398"/>
      <c r="AN104" s="398"/>
      <c r="AO104" s="398"/>
      <c r="AP104" s="398"/>
      <c r="AQ104" s="398"/>
      <c r="AR104" s="398"/>
      <c r="AS104" s="398"/>
      <c r="AT104" s="398"/>
      <c r="AU104" s="398"/>
      <c r="AV104" s="398"/>
      <c r="AW104" s="398"/>
      <c r="AX104" s="398"/>
      <c r="AY104" s="398"/>
      <c r="AZ104" s="398"/>
      <c r="BA104" s="398"/>
      <c r="BB104" s="398"/>
      <c r="BC104" s="398"/>
      <c r="BD104" s="398"/>
      <c r="BE104" s="398"/>
    </row>
    <row r="105" spans="1:57" ht="12.75">
      <c r="A105" s="387"/>
      <c r="B105" s="399"/>
      <c r="C105" s="398"/>
      <c r="D105" s="398"/>
      <c r="E105" s="397"/>
      <c r="F105" s="397"/>
      <c r="G105" s="398"/>
      <c r="H105" s="398"/>
      <c r="I105" s="398"/>
      <c r="J105" s="398"/>
      <c r="K105" s="398"/>
      <c r="L105" s="398"/>
      <c r="M105" s="398"/>
      <c r="N105" s="398"/>
      <c r="O105" s="398"/>
      <c r="P105" s="397"/>
      <c r="Q105" s="398"/>
      <c r="R105" s="398"/>
      <c r="S105" s="398"/>
      <c r="T105" s="398"/>
      <c r="U105" s="398"/>
      <c r="V105" s="398"/>
      <c r="W105" s="398"/>
      <c r="X105" s="398"/>
      <c r="Y105" s="398"/>
      <c r="Z105" s="398"/>
      <c r="AA105" s="398"/>
      <c r="AB105" s="398"/>
      <c r="AC105" s="398"/>
      <c r="AD105" s="398"/>
      <c r="AE105" s="398"/>
      <c r="AF105" s="398"/>
      <c r="AG105" s="398"/>
      <c r="AH105" s="398"/>
      <c r="AI105" s="398"/>
      <c r="AJ105" s="398"/>
      <c r="AK105" s="398"/>
      <c r="AL105" s="398"/>
      <c r="AM105" s="398"/>
      <c r="AN105" s="398"/>
      <c r="AO105" s="398"/>
      <c r="AP105" s="398"/>
      <c r="AQ105" s="398"/>
      <c r="AR105" s="398"/>
      <c r="AS105" s="398"/>
      <c r="AT105" s="398"/>
      <c r="AU105" s="398"/>
      <c r="AV105" s="398"/>
      <c r="AW105" s="398"/>
      <c r="AX105" s="398"/>
      <c r="AY105" s="398"/>
      <c r="AZ105" s="398"/>
      <c r="BA105" s="398"/>
      <c r="BB105" s="398"/>
      <c r="BC105" s="398"/>
      <c r="BD105" s="398"/>
      <c r="BE105" s="398"/>
    </row>
    <row r="106" spans="1:57" ht="12.75">
      <c r="A106" s="387"/>
      <c r="B106" s="399"/>
      <c r="C106" s="398"/>
      <c r="D106" s="398"/>
      <c r="E106" s="397"/>
      <c r="F106" s="397"/>
      <c r="G106" s="398"/>
      <c r="H106" s="398"/>
      <c r="I106" s="398"/>
      <c r="J106" s="398"/>
      <c r="K106" s="398"/>
      <c r="L106" s="398"/>
      <c r="M106" s="398"/>
      <c r="N106" s="398"/>
      <c r="O106" s="398"/>
      <c r="P106" s="397"/>
      <c r="Q106" s="398"/>
      <c r="R106" s="398"/>
      <c r="S106" s="398"/>
      <c r="T106" s="398"/>
      <c r="U106" s="398"/>
      <c r="V106" s="398"/>
      <c r="W106" s="398"/>
      <c r="X106" s="398"/>
      <c r="Y106" s="398"/>
      <c r="Z106" s="398"/>
      <c r="AA106" s="398"/>
      <c r="AB106" s="398"/>
      <c r="AC106" s="398"/>
      <c r="AD106" s="398"/>
      <c r="AE106" s="398"/>
      <c r="AF106" s="398"/>
      <c r="AG106" s="398"/>
      <c r="AH106" s="398"/>
      <c r="AI106" s="398"/>
      <c r="AJ106" s="398"/>
      <c r="AK106" s="398"/>
      <c r="AL106" s="398"/>
      <c r="AM106" s="398"/>
      <c r="AN106" s="398"/>
      <c r="AO106" s="398"/>
      <c r="AP106" s="398"/>
      <c r="AQ106" s="398"/>
      <c r="AR106" s="398"/>
      <c r="AS106" s="398"/>
      <c r="AT106" s="398"/>
      <c r="AU106" s="398"/>
      <c r="AV106" s="398"/>
      <c r="AW106" s="398"/>
      <c r="AX106" s="398"/>
      <c r="AY106" s="398"/>
      <c r="AZ106" s="398"/>
      <c r="BA106" s="398"/>
      <c r="BB106" s="398"/>
      <c r="BC106" s="398"/>
      <c r="BD106" s="398"/>
      <c r="BE106" s="398"/>
    </row>
    <row r="107" spans="1:57" ht="12.75">
      <c r="A107" s="387"/>
      <c r="B107" s="399"/>
      <c r="C107" s="398"/>
      <c r="D107" s="398"/>
      <c r="E107" s="397"/>
      <c r="F107" s="397"/>
      <c r="G107" s="398"/>
      <c r="H107" s="398"/>
      <c r="I107" s="398"/>
      <c r="J107" s="398"/>
      <c r="K107" s="398"/>
      <c r="L107" s="398"/>
      <c r="M107" s="398"/>
      <c r="N107" s="398"/>
      <c r="O107" s="398"/>
      <c r="P107" s="397"/>
      <c r="Q107" s="398"/>
      <c r="R107" s="398"/>
      <c r="S107" s="398"/>
      <c r="T107" s="398"/>
      <c r="U107" s="398"/>
      <c r="V107" s="398"/>
      <c r="W107" s="398"/>
      <c r="X107" s="398"/>
      <c r="Y107" s="398"/>
      <c r="Z107" s="398"/>
      <c r="AA107" s="398"/>
      <c r="AB107" s="398"/>
      <c r="AC107" s="398"/>
      <c r="AD107" s="398"/>
      <c r="AE107" s="398"/>
      <c r="AF107" s="398"/>
      <c r="AG107" s="398"/>
      <c r="AH107" s="398"/>
      <c r="AI107" s="398"/>
      <c r="AJ107" s="398"/>
      <c r="AK107" s="398"/>
      <c r="AL107" s="398"/>
      <c r="AM107" s="398"/>
      <c r="AN107" s="398"/>
      <c r="AO107" s="398"/>
      <c r="AP107" s="398"/>
      <c r="AQ107" s="398"/>
      <c r="AR107" s="398"/>
      <c r="AS107" s="398"/>
      <c r="AT107" s="398"/>
      <c r="AU107" s="398"/>
      <c r="AV107" s="398"/>
      <c r="AW107" s="398"/>
      <c r="AX107" s="398"/>
      <c r="AY107" s="398"/>
      <c r="AZ107" s="398"/>
      <c r="BA107" s="398"/>
      <c r="BB107" s="398"/>
      <c r="BC107" s="398"/>
      <c r="BD107" s="398"/>
      <c r="BE107" s="398"/>
    </row>
    <row r="108" spans="1:57" ht="12.75">
      <c r="A108" s="387"/>
      <c r="B108" s="399"/>
      <c r="C108" s="398"/>
      <c r="D108" s="398"/>
      <c r="E108" s="397"/>
      <c r="F108" s="397"/>
      <c r="G108" s="398"/>
      <c r="H108" s="398"/>
      <c r="I108" s="398"/>
      <c r="J108" s="398"/>
      <c r="K108" s="398"/>
      <c r="L108" s="398"/>
      <c r="M108" s="398"/>
      <c r="N108" s="398"/>
      <c r="O108" s="398"/>
      <c r="P108" s="397"/>
      <c r="Q108" s="398"/>
      <c r="R108" s="398"/>
      <c r="S108" s="398"/>
      <c r="T108" s="398"/>
      <c r="U108" s="398"/>
      <c r="V108" s="398"/>
      <c r="W108" s="398"/>
      <c r="X108" s="398"/>
      <c r="Y108" s="398"/>
      <c r="Z108" s="398"/>
      <c r="AA108" s="398"/>
      <c r="AB108" s="398"/>
      <c r="AC108" s="398"/>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398"/>
      <c r="AY108" s="398"/>
      <c r="AZ108" s="398"/>
      <c r="BA108" s="398"/>
      <c r="BB108" s="398"/>
      <c r="BC108" s="398"/>
      <c r="BD108" s="398"/>
      <c r="BE108" s="398"/>
    </row>
    <row r="109" spans="1:57" ht="12.75">
      <c r="A109" s="387"/>
      <c r="B109" s="399"/>
      <c r="C109" s="398"/>
      <c r="D109" s="398"/>
      <c r="E109" s="397"/>
      <c r="F109" s="397"/>
      <c r="G109" s="398"/>
      <c r="H109" s="398"/>
      <c r="I109" s="398"/>
      <c r="J109" s="398"/>
      <c r="K109" s="398"/>
      <c r="L109" s="398"/>
      <c r="M109" s="398"/>
      <c r="N109" s="398"/>
      <c r="O109" s="398"/>
      <c r="P109" s="397"/>
      <c r="Q109" s="398"/>
      <c r="R109" s="398"/>
      <c r="S109" s="398"/>
      <c r="T109" s="398"/>
      <c r="U109" s="398"/>
      <c r="V109" s="398"/>
      <c r="W109" s="398"/>
      <c r="X109" s="398"/>
      <c r="Y109" s="398"/>
      <c r="Z109" s="398"/>
      <c r="AA109" s="398"/>
      <c r="AB109" s="398"/>
      <c r="AC109" s="398"/>
      <c r="AD109" s="398"/>
      <c r="AE109" s="398"/>
      <c r="AF109" s="398"/>
      <c r="AG109" s="398"/>
      <c r="AH109" s="398"/>
      <c r="AI109" s="398"/>
      <c r="AJ109" s="398"/>
      <c r="AK109" s="398"/>
      <c r="AL109" s="398"/>
      <c r="AM109" s="398"/>
      <c r="AN109" s="398"/>
      <c r="AO109" s="398"/>
      <c r="AP109" s="398"/>
      <c r="AQ109" s="398"/>
      <c r="AR109" s="398"/>
      <c r="AS109" s="398"/>
      <c r="AT109" s="398"/>
      <c r="AU109" s="398"/>
      <c r="AV109" s="398"/>
      <c r="AW109" s="398"/>
      <c r="AX109" s="398"/>
      <c r="AY109" s="398"/>
      <c r="AZ109" s="398"/>
      <c r="BA109" s="398"/>
      <c r="BB109" s="398"/>
      <c r="BC109" s="398"/>
      <c r="BD109" s="398"/>
      <c r="BE109" s="398"/>
    </row>
    <row r="110" spans="1:57" ht="12.75">
      <c r="A110" s="387"/>
      <c r="B110" s="399"/>
      <c r="C110" s="398"/>
      <c r="D110" s="398"/>
      <c r="E110" s="397"/>
      <c r="F110" s="397"/>
      <c r="G110" s="398"/>
      <c r="H110" s="398"/>
      <c r="I110" s="398"/>
      <c r="J110" s="398"/>
      <c r="K110" s="398"/>
      <c r="L110" s="398"/>
      <c r="M110" s="398"/>
      <c r="N110" s="398"/>
      <c r="O110" s="398"/>
      <c r="P110" s="397"/>
      <c r="Q110" s="398"/>
      <c r="R110" s="398"/>
      <c r="S110" s="398"/>
      <c r="T110" s="398"/>
      <c r="U110" s="398"/>
      <c r="V110" s="398"/>
      <c r="W110" s="398"/>
      <c r="X110" s="398"/>
      <c r="Y110" s="398"/>
      <c r="Z110" s="398"/>
      <c r="AA110" s="398"/>
      <c r="AB110" s="398"/>
      <c r="AC110" s="398"/>
      <c r="AD110" s="398"/>
      <c r="AE110" s="398"/>
      <c r="AF110" s="398"/>
      <c r="AG110" s="398"/>
      <c r="AH110" s="398"/>
      <c r="AI110" s="398"/>
      <c r="AJ110" s="398"/>
      <c r="AK110" s="398"/>
      <c r="AL110" s="398"/>
      <c r="AM110" s="398"/>
      <c r="AN110" s="398"/>
      <c r="AO110" s="398"/>
      <c r="AP110" s="398"/>
      <c r="AQ110" s="398"/>
      <c r="AR110" s="398"/>
      <c r="AS110" s="398"/>
      <c r="AT110" s="398"/>
      <c r="AU110" s="398"/>
      <c r="AV110" s="398"/>
      <c r="AW110" s="398"/>
      <c r="AX110" s="398"/>
      <c r="AY110" s="398"/>
      <c r="AZ110" s="398"/>
      <c r="BA110" s="398"/>
      <c r="BB110" s="398"/>
      <c r="BC110" s="398"/>
      <c r="BD110" s="398"/>
      <c r="BE110" s="398"/>
    </row>
    <row r="111" spans="1:57" ht="12.75">
      <c r="A111" s="387"/>
      <c r="B111" s="399"/>
      <c r="C111" s="398"/>
      <c r="D111" s="398"/>
      <c r="E111" s="397"/>
      <c r="F111" s="397"/>
      <c r="G111" s="398"/>
      <c r="H111" s="398"/>
      <c r="I111" s="398"/>
      <c r="J111" s="398"/>
      <c r="K111" s="398"/>
      <c r="L111" s="398"/>
      <c r="M111" s="398"/>
      <c r="N111" s="398"/>
      <c r="O111" s="398"/>
      <c r="P111" s="397"/>
      <c r="Q111" s="398"/>
      <c r="R111" s="398"/>
      <c r="S111" s="398"/>
      <c r="T111" s="398"/>
      <c r="U111" s="398"/>
      <c r="V111" s="398"/>
      <c r="W111" s="398"/>
      <c r="X111" s="398"/>
      <c r="Y111" s="398"/>
      <c r="Z111" s="398"/>
      <c r="AA111" s="398"/>
      <c r="AB111" s="398"/>
      <c r="AC111" s="398"/>
      <c r="AD111" s="398"/>
      <c r="AE111" s="398"/>
      <c r="AF111" s="398"/>
      <c r="AG111" s="398"/>
      <c r="AH111" s="398"/>
      <c r="AI111" s="398"/>
      <c r="AJ111" s="398"/>
      <c r="AK111" s="398"/>
      <c r="AL111" s="398"/>
      <c r="AM111" s="398"/>
      <c r="AN111" s="398"/>
      <c r="AO111" s="398"/>
      <c r="AP111" s="398"/>
      <c r="AQ111" s="398"/>
      <c r="AR111" s="398"/>
      <c r="AS111" s="398"/>
      <c r="AT111" s="398"/>
      <c r="AU111" s="398"/>
      <c r="AV111" s="398"/>
      <c r="AW111" s="398"/>
      <c r="AX111" s="398"/>
      <c r="AY111" s="398"/>
      <c r="AZ111" s="398"/>
      <c r="BA111" s="398"/>
      <c r="BB111" s="398"/>
      <c r="BC111" s="398"/>
      <c r="BD111" s="398"/>
      <c r="BE111" s="398"/>
    </row>
    <row r="112" spans="1:57" ht="12.75">
      <c r="A112" s="387"/>
      <c r="B112" s="399"/>
      <c r="C112" s="398"/>
      <c r="D112" s="398"/>
      <c r="E112" s="397"/>
      <c r="F112" s="397"/>
      <c r="G112" s="398"/>
      <c r="H112" s="398"/>
      <c r="I112" s="398"/>
      <c r="J112" s="398"/>
      <c r="K112" s="398"/>
      <c r="L112" s="398"/>
      <c r="M112" s="398"/>
      <c r="N112" s="398"/>
      <c r="O112" s="398"/>
      <c r="P112" s="397"/>
      <c r="Q112" s="398"/>
      <c r="R112" s="398"/>
      <c r="S112" s="398"/>
      <c r="T112" s="398"/>
      <c r="U112" s="398"/>
      <c r="V112" s="398"/>
      <c r="W112" s="398"/>
      <c r="X112" s="398"/>
      <c r="Y112" s="398"/>
      <c r="Z112" s="398"/>
      <c r="AA112" s="398"/>
      <c r="AB112" s="398"/>
      <c r="AC112" s="398"/>
      <c r="AD112" s="398"/>
      <c r="AE112" s="398"/>
      <c r="AF112" s="398"/>
      <c r="AG112" s="398"/>
      <c r="AH112" s="398"/>
      <c r="AI112" s="398"/>
      <c r="AJ112" s="398"/>
      <c r="AK112" s="398"/>
      <c r="AL112" s="398"/>
      <c r="AM112" s="398"/>
      <c r="AN112" s="398"/>
      <c r="AO112" s="398"/>
      <c r="AP112" s="398"/>
      <c r="AQ112" s="398"/>
      <c r="AR112" s="398"/>
      <c r="AS112" s="398"/>
      <c r="AT112" s="398"/>
      <c r="AU112" s="398"/>
      <c r="AV112" s="398"/>
      <c r="AW112" s="398"/>
      <c r="AX112" s="398"/>
      <c r="AY112" s="398"/>
      <c r="AZ112" s="398"/>
      <c r="BA112" s="398"/>
      <c r="BB112" s="398"/>
      <c r="BC112" s="398"/>
      <c r="BD112" s="398"/>
      <c r="BE112" s="398"/>
    </row>
    <row r="113" spans="1:57" ht="12.75">
      <c r="A113" s="387"/>
      <c r="B113" s="399"/>
      <c r="C113" s="398"/>
      <c r="D113" s="398"/>
      <c r="E113" s="397"/>
      <c r="F113" s="397"/>
      <c r="G113" s="398"/>
      <c r="H113" s="398"/>
      <c r="I113" s="398"/>
      <c r="J113" s="398"/>
      <c r="K113" s="398"/>
      <c r="L113" s="398"/>
      <c r="M113" s="398"/>
      <c r="N113" s="398"/>
      <c r="O113" s="398"/>
      <c r="P113" s="397"/>
      <c r="Q113" s="398"/>
      <c r="R113" s="398"/>
      <c r="S113" s="398"/>
      <c r="T113" s="398"/>
      <c r="U113" s="398"/>
      <c r="V113" s="398"/>
      <c r="W113" s="398"/>
      <c r="X113" s="398"/>
      <c r="Y113" s="398"/>
      <c r="Z113" s="398"/>
      <c r="AA113" s="398"/>
      <c r="AB113" s="398"/>
      <c r="AC113" s="398"/>
      <c r="AD113" s="398"/>
      <c r="AE113" s="398"/>
      <c r="AF113" s="398"/>
      <c r="AG113" s="398"/>
      <c r="AH113" s="398"/>
      <c r="AI113" s="398"/>
      <c r="AJ113" s="398"/>
      <c r="AK113" s="398"/>
      <c r="AL113" s="398"/>
      <c r="AM113" s="398"/>
      <c r="AN113" s="398"/>
      <c r="AO113" s="398"/>
      <c r="AP113" s="398"/>
      <c r="AQ113" s="398"/>
      <c r="AR113" s="398"/>
      <c r="AS113" s="398"/>
      <c r="AT113" s="398"/>
      <c r="AU113" s="398"/>
      <c r="AV113" s="398"/>
      <c r="AW113" s="398"/>
      <c r="AX113" s="398"/>
      <c r="AY113" s="398"/>
      <c r="AZ113" s="398"/>
      <c r="BA113" s="398"/>
      <c r="BB113" s="398"/>
      <c r="BC113" s="398"/>
      <c r="BD113" s="398"/>
      <c r="BE113" s="398"/>
    </row>
    <row r="114" spans="1:57" ht="12.75">
      <c r="A114" s="387"/>
      <c r="B114" s="399"/>
      <c r="C114" s="398"/>
      <c r="D114" s="398"/>
      <c r="E114" s="397"/>
      <c r="F114" s="397"/>
      <c r="G114" s="398"/>
      <c r="H114" s="398"/>
      <c r="I114" s="398"/>
      <c r="J114" s="398"/>
      <c r="K114" s="398"/>
      <c r="L114" s="398"/>
      <c r="M114" s="398"/>
      <c r="N114" s="398"/>
      <c r="O114" s="398"/>
      <c r="P114" s="397"/>
      <c r="Q114" s="398"/>
      <c r="R114" s="398"/>
      <c r="S114" s="398"/>
      <c r="T114" s="398"/>
      <c r="U114" s="398"/>
      <c r="V114" s="398"/>
      <c r="W114" s="398"/>
      <c r="X114" s="398"/>
      <c r="Y114" s="398"/>
      <c r="Z114" s="398"/>
      <c r="AA114" s="398"/>
      <c r="AB114" s="398"/>
      <c r="AC114" s="398"/>
      <c r="AD114" s="398"/>
      <c r="AE114" s="398"/>
      <c r="AF114" s="398"/>
      <c r="AG114" s="398"/>
      <c r="AH114" s="398"/>
      <c r="AI114" s="398"/>
      <c r="AJ114" s="398"/>
      <c r="AK114" s="398"/>
      <c r="AL114" s="398"/>
      <c r="AM114" s="398"/>
      <c r="AN114" s="398"/>
      <c r="AO114" s="398"/>
      <c r="AP114" s="398"/>
      <c r="AQ114" s="398"/>
      <c r="AR114" s="398"/>
      <c r="AS114" s="398"/>
      <c r="AT114" s="398"/>
      <c r="AU114" s="398"/>
      <c r="AV114" s="398"/>
      <c r="AW114" s="398"/>
      <c r="AX114" s="398"/>
      <c r="AY114" s="398"/>
      <c r="AZ114" s="398"/>
      <c r="BA114" s="398"/>
      <c r="BB114" s="398"/>
      <c r="BC114" s="398"/>
      <c r="BD114" s="398"/>
      <c r="BE114" s="398"/>
    </row>
    <row r="115" spans="1:57" ht="12.75">
      <c r="A115" s="387"/>
      <c r="B115" s="399"/>
      <c r="C115" s="398"/>
      <c r="D115" s="398"/>
      <c r="E115" s="397"/>
      <c r="F115" s="397"/>
      <c r="G115" s="398"/>
      <c r="H115" s="398"/>
      <c r="I115" s="398"/>
      <c r="J115" s="398"/>
      <c r="K115" s="398"/>
      <c r="L115" s="398"/>
      <c r="M115" s="398"/>
      <c r="N115" s="398"/>
      <c r="O115" s="398"/>
      <c r="P115" s="397"/>
      <c r="Q115" s="398"/>
      <c r="R115" s="398"/>
      <c r="S115" s="398"/>
      <c r="T115" s="398"/>
      <c r="U115" s="398"/>
      <c r="V115" s="398"/>
      <c r="W115" s="398"/>
      <c r="X115" s="398"/>
      <c r="Y115" s="398"/>
      <c r="Z115" s="398"/>
      <c r="AA115" s="398"/>
      <c r="AB115" s="398"/>
      <c r="AC115" s="398"/>
      <c r="AD115" s="398"/>
      <c r="AE115" s="398"/>
      <c r="AF115" s="398"/>
      <c r="AG115" s="398"/>
      <c r="AH115" s="398"/>
      <c r="AI115" s="398"/>
      <c r="AJ115" s="398"/>
      <c r="AK115" s="398"/>
      <c r="AL115" s="398"/>
      <c r="AM115" s="398"/>
      <c r="AN115" s="398"/>
      <c r="AO115" s="398"/>
      <c r="AP115" s="398"/>
      <c r="AQ115" s="398"/>
      <c r="AR115" s="398"/>
      <c r="AS115" s="398"/>
      <c r="AT115" s="398"/>
      <c r="AU115" s="398"/>
      <c r="AV115" s="398"/>
      <c r="AW115" s="398"/>
      <c r="AX115" s="398"/>
      <c r="AY115" s="398"/>
      <c r="AZ115" s="398"/>
      <c r="BA115" s="398"/>
      <c r="BB115" s="398"/>
      <c r="BC115" s="398"/>
      <c r="BD115" s="398"/>
      <c r="BE115" s="398"/>
    </row>
    <row r="116" spans="1:57" ht="12.75">
      <c r="A116" s="387"/>
      <c r="B116" s="399"/>
      <c r="C116" s="398"/>
      <c r="D116" s="398"/>
      <c r="E116" s="397"/>
      <c r="F116" s="397"/>
      <c r="G116" s="398"/>
      <c r="H116" s="398"/>
      <c r="I116" s="398"/>
      <c r="J116" s="398"/>
      <c r="K116" s="398"/>
      <c r="L116" s="398"/>
      <c r="M116" s="398"/>
      <c r="N116" s="398"/>
      <c r="O116" s="398"/>
      <c r="P116" s="397"/>
      <c r="Q116" s="398"/>
      <c r="R116" s="398"/>
      <c r="S116" s="398"/>
      <c r="T116" s="398"/>
      <c r="U116" s="398"/>
      <c r="V116" s="398"/>
      <c r="W116" s="398"/>
      <c r="X116" s="398"/>
      <c r="Y116" s="398"/>
      <c r="Z116" s="398"/>
      <c r="AA116" s="398"/>
      <c r="AB116" s="398"/>
      <c r="AC116" s="398"/>
      <c r="AD116" s="398"/>
      <c r="AE116" s="398"/>
      <c r="AF116" s="398"/>
      <c r="AG116" s="398"/>
      <c r="AH116" s="398"/>
      <c r="AI116" s="398"/>
      <c r="AJ116" s="398"/>
      <c r="AK116" s="398"/>
      <c r="AL116" s="398"/>
      <c r="AM116" s="398"/>
      <c r="AN116" s="398"/>
      <c r="AO116" s="398"/>
      <c r="AP116" s="398"/>
      <c r="AQ116" s="398"/>
      <c r="AR116" s="398"/>
      <c r="AS116" s="398"/>
      <c r="AT116" s="398"/>
      <c r="AU116" s="398"/>
      <c r="AV116" s="398"/>
      <c r="AW116" s="398"/>
      <c r="AX116" s="398"/>
      <c r="AY116" s="398"/>
      <c r="AZ116" s="398"/>
      <c r="BA116" s="398"/>
      <c r="BB116" s="398"/>
      <c r="BC116" s="398"/>
      <c r="BD116" s="398"/>
      <c r="BE116" s="398"/>
    </row>
    <row r="117" spans="1:57" ht="12.75">
      <c r="A117" s="387"/>
      <c r="B117" s="399"/>
      <c r="C117" s="398"/>
      <c r="D117" s="398"/>
      <c r="E117" s="397"/>
      <c r="F117" s="397"/>
      <c r="G117" s="398"/>
      <c r="H117" s="398"/>
      <c r="I117" s="398"/>
      <c r="J117" s="398"/>
      <c r="K117" s="398"/>
      <c r="L117" s="398"/>
      <c r="M117" s="398"/>
      <c r="N117" s="398"/>
      <c r="O117" s="398"/>
      <c r="P117" s="397"/>
      <c r="Q117" s="398"/>
      <c r="R117" s="398"/>
      <c r="S117" s="398"/>
      <c r="T117" s="398"/>
      <c r="U117" s="398"/>
      <c r="V117" s="398"/>
      <c r="W117" s="398"/>
      <c r="X117" s="398"/>
      <c r="Y117" s="398"/>
      <c r="Z117" s="398"/>
      <c r="AA117" s="398"/>
      <c r="AB117" s="398"/>
      <c r="AC117" s="398"/>
      <c r="AD117" s="398"/>
      <c r="AE117" s="398"/>
      <c r="AF117" s="398"/>
      <c r="AG117" s="398"/>
      <c r="AH117" s="398"/>
      <c r="AI117" s="398"/>
      <c r="AJ117" s="398"/>
      <c r="AK117" s="398"/>
      <c r="AL117" s="398"/>
      <c r="AM117" s="398"/>
      <c r="AN117" s="398"/>
      <c r="AO117" s="398"/>
      <c r="AP117" s="398"/>
      <c r="AQ117" s="398"/>
      <c r="AR117" s="398"/>
      <c r="AS117" s="398"/>
      <c r="AT117" s="398"/>
      <c r="AU117" s="398"/>
      <c r="AV117" s="398"/>
      <c r="AW117" s="398"/>
      <c r="AX117" s="398"/>
      <c r="AY117" s="398"/>
      <c r="AZ117" s="398"/>
      <c r="BA117" s="398"/>
      <c r="BB117" s="398"/>
      <c r="BC117" s="398"/>
      <c r="BD117" s="398"/>
      <c r="BE117" s="398"/>
    </row>
    <row r="118" spans="1:57" ht="12.75">
      <c r="A118" s="387"/>
      <c r="B118" s="399"/>
      <c r="C118" s="398"/>
      <c r="D118" s="398"/>
      <c r="E118" s="397"/>
      <c r="F118" s="397"/>
      <c r="G118" s="398"/>
      <c r="H118" s="398"/>
      <c r="I118" s="398"/>
      <c r="J118" s="398"/>
      <c r="K118" s="398"/>
      <c r="L118" s="398"/>
      <c r="M118" s="398"/>
      <c r="N118" s="398"/>
      <c r="O118" s="398"/>
      <c r="P118" s="397"/>
      <c r="Q118" s="398"/>
      <c r="R118" s="398"/>
      <c r="S118" s="398"/>
      <c r="T118" s="398"/>
      <c r="U118" s="398"/>
      <c r="V118" s="398"/>
      <c r="W118" s="398"/>
      <c r="X118" s="398"/>
      <c r="Y118" s="398"/>
      <c r="Z118" s="398"/>
      <c r="AA118" s="398"/>
      <c r="AB118" s="398"/>
      <c r="AC118" s="398"/>
      <c r="AD118" s="398"/>
      <c r="AE118" s="398"/>
      <c r="AF118" s="398"/>
      <c r="AG118" s="398"/>
      <c r="AH118" s="398"/>
      <c r="AI118" s="398"/>
      <c r="AJ118" s="398"/>
      <c r="AK118" s="398"/>
      <c r="AL118" s="398"/>
      <c r="AM118" s="398"/>
      <c r="AN118" s="398"/>
      <c r="AO118" s="398"/>
      <c r="AP118" s="398"/>
      <c r="AQ118" s="398"/>
      <c r="AR118" s="398"/>
      <c r="AS118" s="398"/>
      <c r="AT118" s="398"/>
      <c r="AU118" s="398"/>
      <c r="AV118" s="398"/>
      <c r="AW118" s="398"/>
      <c r="AX118" s="398"/>
      <c r="AY118" s="398"/>
      <c r="AZ118" s="398"/>
      <c r="BA118" s="398"/>
      <c r="BB118" s="398"/>
      <c r="BC118" s="398"/>
      <c r="BD118" s="398"/>
      <c r="BE118" s="398"/>
    </row>
    <row r="119" spans="1:57" ht="12.75">
      <c r="A119" s="387"/>
      <c r="B119" s="399"/>
      <c r="C119" s="398"/>
      <c r="D119" s="398"/>
      <c r="E119" s="397"/>
      <c r="F119" s="397"/>
      <c r="G119" s="398"/>
      <c r="H119" s="398"/>
      <c r="I119" s="398"/>
      <c r="J119" s="398"/>
      <c r="K119" s="398"/>
      <c r="L119" s="398"/>
      <c r="M119" s="398"/>
      <c r="N119" s="398"/>
      <c r="O119" s="398"/>
      <c r="P119" s="397"/>
      <c r="Q119" s="398"/>
      <c r="R119" s="398"/>
      <c r="S119" s="398"/>
      <c r="T119" s="398"/>
      <c r="U119" s="398"/>
      <c r="V119" s="398"/>
      <c r="W119" s="398"/>
      <c r="X119" s="398"/>
      <c r="Y119" s="398"/>
      <c r="Z119" s="398"/>
      <c r="AA119" s="398"/>
      <c r="AB119" s="398"/>
      <c r="AC119" s="398"/>
      <c r="AD119" s="398"/>
      <c r="AE119" s="398"/>
      <c r="AF119" s="398"/>
      <c r="AG119" s="398"/>
      <c r="AH119" s="398"/>
      <c r="AI119" s="398"/>
      <c r="AJ119" s="398"/>
      <c r="AK119" s="398"/>
      <c r="AL119" s="398"/>
      <c r="AM119" s="398"/>
      <c r="AN119" s="398"/>
      <c r="AO119" s="398"/>
      <c r="AP119" s="398"/>
      <c r="AQ119" s="398"/>
      <c r="AR119" s="398"/>
      <c r="AS119" s="398"/>
      <c r="AT119" s="398"/>
      <c r="AU119" s="398"/>
      <c r="AV119" s="398"/>
      <c r="AW119" s="398"/>
      <c r="AX119" s="398"/>
      <c r="AY119" s="398"/>
      <c r="AZ119" s="398"/>
      <c r="BA119" s="398"/>
      <c r="BB119" s="398"/>
      <c r="BC119" s="398"/>
      <c r="BD119" s="398"/>
      <c r="BE119" s="398"/>
    </row>
    <row r="120" spans="1:57" ht="12.75">
      <c r="A120" s="387"/>
      <c r="B120" s="399"/>
      <c r="C120" s="398"/>
      <c r="D120" s="398"/>
      <c r="E120" s="397"/>
      <c r="F120" s="397"/>
      <c r="G120" s="398"/>
      <c r="H120" s="398"/>
      <c r="I120" s="398"/>
      <c r="J120" s="398"/>
      <c r="K120" s="398"/>
      <c r="L120" s="398"/>
      <c r="M120" s="398"/>
      <c r="N120" s="398"/>
      <c r="O120" s="398"/>
      <c r="P120" s="397"/>
      <c r="Q120" s="398"/>
      <c r="R120" s="398"/>
      <c r="S120" s="398"/>
      <c r="T120" s="398"/>
      <c r="U120" s="398"/>
      <c r="V120" s="398"/>
      <c r="W120" s="398"/>
      <c r="X120" s="398"/>
      <c r="Y120" s="398"/>
      <c r="Z120" s="398"/>
      <c r="AA120" s="398"/>
      <c r="AB120" s="398"/>
      <c r="AC120" s="398"/>
      <c r="AD120" s="398"/>
      <c r="AE120" s="398"/>
      <c r="AF120" s="398"/>
      <c r="AG120" s="398"/>
      <c r="AH120" s="398"/>
      <c r="AI120" s="398"/>
      <c r="AJ120" s="398"/>
      <c r="AK120" s="398"/>
      <c r="AL120" s="398"/>
      <c r="AM120" s="398"/>
      <c r="AN120" s="398"/>
      <c r="AO120" s="398"/>
      <c r="AP120" s="398"/>
      <c r="AQ120" s="398"/>
      <c r="AR120" s="398"/>
      <c r="AS120" s="398"/>
      <c r="AT120" s="398"/>
      <c r="AU120" s="398"/>
      <c r="AV120" s="398"/>
      <c r="AW120" s="398"/>
      <c r="AX120" s="398"/>
      <c r="AY120" s="398"/>
      <c r="AZ120" s="398"/>
      <c r="BA120" s="398"/>
      <c r="BB120" s="398"/>
      <c r="BC120" s="398"/>
      <c r="BD120" s="398"/>
      <c r="BE120" s="398"/>
    </row>
    <row r="121" spans="1:57" ht="12.75">
      <c r="A121" s="387"/>
      <c r="B121" s="399"/>
      <c r="C121" s="398"/>
      <c r="D121" s="398"/>
      <c r="E121" s="397"/>
      <c r="F121" s="397"/>
      <c r="G121" s="398"/>
      <c r="H121" s="398"/>
      <c r="I121" s="398"/>
      <c r="J121" s="398"/>
      <c r="K121" s="398"/>
      <c r="L121" s="398"/>
      <c r="M121" s="398"/>
      <c r="N121" s="398"/>
      <c r="O121" s="398"/>
      <c r="P121" s="397"/>
      <c r="Q121" s="398"/>
      <c r="R121" s="398"/>
      <c r="S121" s="398"/>
      <c r="T121" s="398"/>
      <c r="U121" s="398"/>
      <c r="V121" s="398"/>
      <c r="W121" s="398"/>
      <c r="X121" s="398"/>
      <c r="Y121" s="398"/>
      <c r="Z121" s="398"/>
      <c r="AA121" s="398"/>
      <c r="AB121" s="398"/>
      <c r="AC121" s="398"/>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398"/>
      <c r="AY121" s="398"/>
      <c r="AZ121" s="398"/>
      <c r="BA121" s="398"/>
      <c r="BB121" s="398"/>
      <c r="BC121" s="398"/>
      <c r="BD121" s="398"/>
      <c r="BE121" s="398"/>
    </row>
    <row r="122" spans="1:57" ht="12.75">
      <c r="A122" s="387"/>
      <c r="B122" s="399"/>
      <c r="C122" s="398"/>
      <c r="D122" s="398"/>
      <c r="E122" s="397"/>
      <c r="F122" s="397"/>
      <c r="G122" s="398"/>
      <c r="H122" s="398"/>
      <c r="I122" s="398"/>
      <c r="J122" s="398"/>
      <c r="K122" s="398"/>
      <c r="L122" s="398"/>
      <c r="M122" s="398"/>
      <c r="N122" s="398"/>
      <c r="O122" s="398"/>
      <c r="P122" s="397"/>
      <c r="Q122" s="398"/>
      <c r="R122" s="398"/>
      <c r="S122" s="398"/>
      <c r="T122" s="398"/>
      <c r="U122" s="398"/>
      <c r="V122" s="398"/>
      <c r="W122" s="398"/>
      <c r="X122" s="398"/>
      <c r="Y122" s="398"/>
      <c r="Z122" s="398"/>
      <c r="AA122" s="398"/>
      <c r="AB122" s="398"/>
      <c r="AC122" s="398"/>
      <c r="AD122" s="398"/>
      <c r="AE122" s="398"/>
      <c r="AF122" s="398"/>
      <c r="AG122" s="398"/>
      <c r="AH122" s="398"/>
      <c r="AI122" s="398"/>
      <c r="AJ122" s="398"/>
      <c r="AK122" s="398"/>
      <c r="AL122" s="398"/>
      <c r="AM122" s="398"/>
      <c r="AN122" s="398"/>
      <c r="AO122" s="398"/>
      <c r="AP122" s="398"/>
      <c r="AQ122" s="398"/>
      <c r="AR122" s="398"/>
      <c r="AS122" s="398"/>
      <c r="AT122" s="398"/>
      <c r="AU122" s="398"/>
      <c r="AV122" s="398"/>
      <c r="AW122" s="398"/>
      <c r="AX122" s="398"/>
      <c r="AY122" s="398"/>
      <c r="AZ122" s="398"/>
      <c r="BA122" s="398"/>
      <c r="BB122" s="398"/>
      <c r="BC122" s="398"/>
      <c r="BD122" s="398"/>
      <c r="BE122" s="398"/>
    </row>
    <row r="123" spans="1:57" ht="12.75">
      <c r="A123" s="387"/>
      <c r="B123" s="399"/>
      <c r="C123" s="398"/>
      <c r="D123" s="398"/>
      <c r="E123" s="397"/>
      <c r="F123" s="397"/>
      <c r="G123" s="398"/>
      <c r="H123" s="398"/>
      <c r="I123" s="398"/>
      <c r="J123" s="398"/>
      <c r="K123" s="398"/>
      <c r="L123" s="398"/>
      <c r="M123" s="398"/>
      <c r="N123" s="398"/>
      <c r="O123" s="398"/>
      <c r="P123" s="397"/>
      <c r="Q123" s="398"/>
      <c r="R123" s="398"/>
      <c r="S123" s="398"/>
      <c r="T123" s="398"/>
      <c r="U123" s="398"/>
      <c r="V123" s="398"/>
      <c r="W123" s="398"/>
      <c r="X123" s="398"/>
      <c r="Y123" s="398"/>
      <c r="Z123" s="398"/>
      <c r="AA123" s="398"/>
      <c r="AB123" s="398"/>
      <c r="AC123" s="398"/>
      <c r="AD123" s="398"/>
      <c r="AE123" s="398"/>
      <c r="AF123" s="398"/>
      <c r="AG123" s="398"/>
      <c r="AH123" s="398"/>
      <c r="AI123" s="398"/>
      <c r="AJ123" s="398"/>
      <c r="AK123" s="398"/>
      <c r="AL123" s="398"/>
      <c r="AM123" s="398"/>
      <c r="AN123" s="398"/>
      <c r="AO123" s="398"/>
      <c r="AP123" s="398"/>
      <c r="AQ123" s="398"/>
      <c r="AR123" s="398"/>
      <c r="AS123" s="398"/>
      <c r="AT123" s="398"/>
      <c r="AU123" s="398"/>
      <c r="AV123" s="398"/>
      <c r="AW123" s="398"/>
      <c r="AX123" s="398"/>
      <c r="AY123" s="398"/>
      <c r="AZ123" s="398"/>
      <c r="BA123" s="398"/>
      <c r="BB123" s="398"/>
      <c r="BC123" s="398"/>
      <c r="BD123" s="398"/>
      <c r="BE123" s="398"/>
    </row>
    <row r="124" spans="1:21" ht="12.75">
      <c r="A124" s="387"/>
      <c r="U124" s="398"/>
    </row>
  </sheetData>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BE123"/>
  <sheetViews>
    <sheetView zoomScale="75" zoomScaleNormal="75" workbookViewId="0" topLeftCell="A91">
      <selection activeCell="B26" sqref="B26"/>
    </sheetView>
  </sheetViews>
  <sheetFormatPr defaultColWidth="9.140625" defaultRowHeight="12.75"/>
  <cols>
    <col min="1" max="1" width="2.7109375" style="385" customWidth="1"/>
    <col min="2" max="2" width="35.28125" style="385" bestFit="1" customWidth="1"/>
    <col min="3" max="16384" width="9.140625" style="385" customWidth="1"/>
  </cols>
  <sheetData>
    <row r="1" spans="1:57" ht="13.5" thickBot="1">
      <c r="A1" s="381"/>
      <c r="B1" s="381"/>
      <c r="C1" s="381"/>
      <c r="D1" s="382" t="s">
        <v>25</v>
      </c>
      <c r="E1" s="381"/>
      <c r="F1" s="383"/>
      <c r="G1" s="383"/>
      <c r="H1" s="383"/>
      <c r="I1" s="383"/>
      <c r="J1" s="383"/>
      <c r="K1" s="383"/>
      <c r="L1" s="383"/>
      <c r="M1" s="384" t="s">
        <v>200</v>
      </c>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1"/>
      <c r="AU1" s="381"/>
      <c r="AV1" s="381"/>
      <c r="AW1" s="381"/>
      <c r="AX1" s="381"/>
      <c r="AY1" s="381"/>
      <c r="AZ1" s="381"/>
      <c r="BA1" s="381"/>
      <c r="BB1" s="381"/>
      <c r="BC1" s="381"/>
      <c r="BD1" s="381"/>
      <c r="BE1" s="381"/>
    </row>
    <row r="2" spans="1:57" ht="12.75">
      <c r="A2" s="50"/>
      <c r="B2" s="58"/>
      <c r="C2" s="59"/>
      <c r="D2" s="59"/>
      <c r="E2" s="59"/>
      <c r="F2" s="59"/>
      <c r="G2" s="59" t="s">
        <v>63</v>
      </c>
      <c r="H2" s="59"/>
      <c r="I2" s="59"/>
      <c r="J2" s="59"/>
      <c r="K2" s="59"/>
      <c r="L2" s="59"/>
      <c r="M2" s="59"/>
      <c r="N2" s="59" t="s">
        <v>67</v>
      </c>
      <c r="O2" s="59" t="s">
        <v>67</v>
      </c>
      <c r="P2" s="59" t="s">
        <v>39</v>
      </c>
      <c r="Q2" s="59"/>
      <c r="R2" s="59"/>
      <c r="S2" s="59"/>
      <c r="T2" s="59"/>
      <c r="U2" s="59"/>
      <c r="V2" s="59"/>
      <c r="W2" s="59"/>
      <c r="X2" s="59"/>
      <c r="Y2" s="59"/>
      <c r="Z2" s="59"/>
      <c r="AA2" s="59" t="s">
        <v>71</v>
      </c>
      <c r="AB2" s="59"/>
      <c r="AC2" s="59"/>
      <c r="AD2" s="59"/>
      <c r="AE2" s="59"/>
      <c r="AF2" s="59"/>
      <c r="AG2" s="59"/>
      <c r="AH2" s="59"/>
      <c r="AI2" s="59"/>
      <c r="AJ2" s="59"/>
      <c r="AK2" s="59"/>
      <c r="AL2" s="59"/>
      <c r="AM2" s="59"/>
      <c r="AN2" s="59"/>
      <c r="AO2" s="59" t="s">
        <v>202</v>
      </c>
      <c r="AP2" s="59" t="s">
        <v>202</v>
      </c>
      <c r="AQ2" s="59" t="s">
        <v>202</v>
      </c>
      <c r="AR2" s="59" t="s">
        <v>203</v>
      </c>
      <c r="AS2" s="59" t="s">
        <v>202</v>
      </c>
      <c r="AT2" s="59" t="s">
        <v>202</v>
      </c>
      <c r="AU2" s="59" t="s">
        <v>202</v>
      </c>
      <c r="AV2" s="59" t="s">
        <v>202</v>
      </c>
      <c r="AW2" s="59" t="s">
        <v>202</v>
      </c>
      <c r="AX2" s="59" t="s">
        <v>202</v>
      </c>
      <c r="AY2" s="59" t="s">
        <v>202</v>
      </c>
      <c r="AZ2" s="59" t="s">
        <v>202</v>
      </c>
      <c r="BA2" s="59" t="s">
        <v>202</v>
      </c>
      <c r="BB2" s="59" t="s">
        <v>202</v>
      </c>
      <c r="BC2" s="59" t="s">
        <v>202</v>
      </c>
      <c r="BD2" s="59" t="s">
        <v>202</v>
      </c>
      <c r="BE2" s="60" t="s">
        <v>202</v>
      </c>
    </row>
    <row r="3" spans="1:57" ht="13.5" thickBot="1">
      <c r="A3" s="51"/>
      <c r="B3" s="67"/>
      <c r="C3" s="68" t="s">
        <v>61</v>
      </c>
      <c r="D3" s="68" t="s">
        <v>18</v>
      </c>
      <c r="E3" s="68" t="s">
        <v>19</v>
      </c>
      <c r="F3" s="68" t="s">
        <v>62</v>
      </c>
      <c r="G3" s="68" t="s">
        <v>64</v>
      </c>
      <c r="H3" s="68" t="s">
        <v>65</v>
      </c>
      <c r="I3" s="68" t="s">
        <v>66</v>
      </c>
      <c r="J3" s="68" t="s">
        <v>1</v>
      </c>
      <c r="K3" s="68" t="s">
        <v>43</v>
      </c>
      <c r="L3" s="68" t="s">
        <v>259</v>
      </c>
      <c r="M3" s="278" t="s">
        <v>130</v>
      </c>
      <c r="N3" s="68" t="s">
        <v>2</v>
      </c>
      <c r="O3" s="68" t="s">
        <v>68</v>
      </c>
      <c r="P3" s="68">
        <v>2</v>
      </c>
      <c r="Q3" s="68" t="s">
        <v>3</v>
      </c>
      <c r="R3" s="68" t="s">
        <v>4</v>
      </c>
      <c r="S3" s="68" t="s">
        <v>5</v>
      </c>
      <c r="T3" s="68" t="s">
        <v>6</v>
      </c>
      <c r="U3" s="68" t="s">
        <v>7</v>
      </c>
      <c r="V3" s="68" t="s">
        <v>69</v>
      </c>
      <c r="W3" s="68" t="s">
        <v>70</v>
      </c>
      <c r="X3" s="68" t="s">
        <v>8</v>
      </c>
      <c r="Y3" s="68" t="s">
        <v>71</v>
      </c>
      <c r="Z3" s="68" t="s">
        <v>9</v>
      </c>
      <c r="AA3" s="68" t="s">
        <v>10</v>
      </c>
      <c r="AB3" s="68" t="s">
        <v>11</v>
      </c>
      <c r="AC3" s="68" t="s">
        <v>12</v>
      </c>
      <c r="AD3" s="68" t="s">
        <v>13</v>
      </c>
      <c r="AE3" s="68" t="s">
        <v>72</v>
      </c>
      <c r="AF3" s="68" t="s">
        <v>14</v>
      </c>
      <c r="AG3" s="68" t="s">
        <v>131</v>
      </c>
      <c r="AH3" s="68" t="s">
        <v>73</v>
      </c>
      <c r="AI3" s="68" t="s">
        <v>132</v>
      </c>
      <c r="AJ3" s="68" t="s">
        <v>74</v>
      </c>
      <c r="AK3" s="68" t="s">
        <v>260</v>
      </c>
      <c r="AL3" s="68" t="s">
        <v>151</v>
      </c>
      <c r="AM3" s="68" t="s">
        <v>16</v>
      </c>
      <c r="AN3" s="68" t="s">
        <v>17</v>
      </c>
      <c r="AO3" s="68" t="s">
        <v>8</v>
      </c>
      <c r="AP3" s="68" t="s">
        <v>71</v>
      </c>
      <c r="AQ3" s="68" t="s">
        <v>9</v>
      </c>
      <c r="AR3" s="68" t="s">
        <v>10</v>
      </c>
      <c r="AS3" s="68" t="s">
        <v>11</v>
      </c>
      <c r="AT3" s="68" t="s">
        <v>12</v>
      </c>
      <c r="AU3" s="68" t="s">
        <v>13</v>
      </c>
      <c r="AV3" s="68" t="s">
        <v>72</v>
      </c>
      <c r="AW3" s="68" t="s">
        <v>14</v>
      </c>
      <c r="AX3" s="68" t="s">
        <v>131</v>
      </c>
      <c r="AY3" s="68" t="s">
        <v>73</v>
      </c>
      <c r="AZ3" s="68" t="s">
        <v>132</v>
      </c>
      <c r="BA3" s="68" t="s">
        <v>74</v>
      </c>
      <c r="BB3" s="68" t="s">
        <v>260</v>
      </c>
      <c r="BC3" s="68" t="s">
        <v>151</v>
      </c>
      <c r="BD3" s="68" t="s">
        <v>16</v>
      </c>
      <c r="BE3" s="386" t="s">
        <v>17</v>
      </c>
    </row>
    <row r="4" spans="1:57" ht="12.75">
      <c r="A4" s="387"/>
      <c r="B4" s="387"/>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9"/>
      <c r="AO4" s="389"/>
      <c r="AP4" s="389"/>
      <c r="AQ4" s="389"/>
      <c r="AR4" s="390"/>
      <c r="AS4" s="390"/>
      <c r="AT4" s="391"/>
      <c r="AU4" s="391"/>
      <c r="AV4" s="391"/>
      <c r="AW4" s="391"/>
      <c r="AX4" s="391"/>
      <c r="AY4" s="391"/>
      <c r="AZ4" s="391"/>
      <c r="BA4" s="391"/>
      <c r="BB4" s="391"/>
      <c r="BC4" s="391"/>
      <c r="BD4" s="391"/>
      <c r="BE4" s="392"/>
    </row>
    <row r="5" spans="1:57" ht="13.5" thickBot="1">
      <c r="A5" s="393"/>
      <c r="B5" s="393"/>
      <c r="C5" s="394" t="s">
        <v>128</v>
      </c>
      <c r="D5" s="395"/>
      <c r="E5" s="395"/>
      <c r="F5" s="395"/>
      <c r="G5" s="395"/>
      <c r="H5" s="395"/>
      <c r="I5" s="395"/>
      <c r="J5" s="395"/>
      <c r="K5" s="395"/>
      <c r="L5" s="395"/>
      <c r="M5" s="395"/>
      <c r="N5" s="394" t="s">
        <v>128</v>
      </c>
      <c r="O5" s="395"/>
      <c r="P5" s="395"/>
      <c r="Q5" s="395"/>
      <c r="R5" s="395"/>
      <c r="S5" s="395"/>
      <c r="T5" s="395"/>
      <c r="U5" s="395"/>
      <c r="V5" s="395"/>
      <c r="W5" s="395"/>
      <c r="X5" s="394" t="s">
        <v>128</v>
      </c>
      <c r="Y5" s="395"/>
      <c r="Z5" s="395"/>
      <c r="AA5" s="395"/>
      <c r="AB5" s="395"/>
      <c r="AC5" s="395"/>
      <c r="AD5" s="395"/>
      <c r="AE5" s="395"/>
      <c r="AF5" s="395"/>
      <c r="AG5" s="395"/>
      <c r="AH5" s="395"/>
      <c r="AI5" s="395"/>
      <c r="AJ5" s="395"/>
      <c r="AK5" s="395"/>
      <c r="AL5" s="395"/>
      <c r="AM5" s="395"/>
      <c r="AN5" s="395"/>
      <c r="AO5" s="395"/>
      <c r="AP5" s="395"/>
      <c r="AQ5" s="395"/>
      <c r="AR5" s="395"/>
      <c r="AS5" s="395"/>
      <c r="AT5" s="393"/>
      <c r="AU5" s="393"/>
      <c r="AV5" s="393"/>
      <c r="AW5" s="393"/>
      <c r="AX5" s="393"/>
      <c r="AY5" s="393"/>
      <c r="AZ5" s="393"/>
      <c r="BA5" s="393"/>
      <c r="BB5" s="393"/>
      <c r="BC5" s="393"/>
      <c r="BD5" s="393"/>
      <c r="BE5" s="396"/>
    </row>
    <row r="6" spans="1:57" ht="12.75">
      <c r="A6" s="387"/>
      <c r="B6" s="400" t="s">
        <v>263</v>
      </c>
      <c r="C6" s="397"/>
      <c r="D6" s="397"/>
      <c r="E6" s="397">
        <v>100</v>
      </c>
      <c r="F6" s="397">
        <v>1</v>
      </c>
      <c r="G6" s="398">
        <v>93</v>
      </c>
      <c r="H6" s="398">
        <v>1.63</v>
      </c>
      <c r="I6" s="398">
        <v>20</v>
      </c>
      <c r="J6" s="398">
        <v>3.5</v>
      </c>
      <c r="K6" s="398"/>
      <c r="L6" s="398">
        <v>20</v>
      </c>
      <c r="M6" s="398">
        <v>1.5</v>
      </c>
      <c r="N6" s="398">
        <v>0.27</v>
      </c>
      <c r="O6" s="398">
        <v>0.27</v>
      </c>
      <c r="P6" s="397">
        <f aca="true" t="shared" si="0" ref="P6:P37">O6-(1/P$3*M6)</f>
        <v>-0.48</v>
      </c>
      <c r="Q6" s="398">
        <v>2.5</v>
      </c>
      <c r="R6" s="398">
        <v>0.47</v>
      </c>
      <c r="S6" s="398">
        <v>40</v>
      </c>
      <c r="T6" s="398">
        <v>0.08</v>
      </c>
      <c r="U6" s="398">
        <v>23</v>
      </c>
      <c r="V6" s="398">
        <v>1614</v>
      </c>
      <c r="W6" s="398">
        <v>2600</v>
      </c>
      <c r="X6" s="398">
        <v>0.98</v>
      </c>
      <c r="Y6" s="398"/>
      <c r="Z6" s="398"/>
      <c r="AA6" s="398"/>
      <c r="AB6" s="398">
        <v>0.42</v>
      </c>
      <c r="AC6" s="398">
        <v>0.98</v>
      </c>
      <c r="AD6" s="398">
        <v>1.5</v>
      </c>
      <c r="AE6" s="398">
        <v>0.87</v>
      </c>
      <c r="AF6" s="398">
        <v>0.33</v>
      </c>
      <c r="AG6" s="398">
        <v>0.23</v>
      </c>
      <c r="AH6" s="398">
        <v>0.56</v>
      </c>
      <c r="AI6" s="398">
        <v>1.04</v>
      </c>
      <c r="AJ6" s="398"/>
      <c r="AK6" s="398"/>
      <c r="AL6" s="398">
        <v>0.88</v>
      </c>
      <c r="AM6" s="398">
        <v>0.46</v>
      </c>
      <c r="AN6" s="398">
        <v>1.19</v>
      </c>
      <c r="AO6" s="398"/>
      <c r="AP6" s="398"/>
      <c r="AQ6" s="398"/>
      <c r="AR6" s="398"/>
      <c r="AS6" s="398"/>
      <c r="AT6" s="398"/>
      <c r="AU6" s="398"/>
      <c r="AV6" s="398"/>
      <c r="AW6" s="398"/>
      <c r="AX6" s="398"/>
      <c r="AY6" s="398"/>
      <c r="AZ6" s="398"/>
      <c r="BA6" s="398"/>
      <c r="BB6" s="398"/>
      <c r="BC6" s="398"/>
      <c r="BD6" s="398"/>
      <c r="BE6" s="398"/>
    </row>
    <row r="7" spans="1:57" ht="12.75">
      <c r="A7" s="387"/>
      <c r="B7" s="399" t="s">
        <v>263</v>
      </c>
      <c r="C7" s="397"/>
      <c r="D7" s="397"/>
      <c r="E7" s="397">
        <v>100</v>
      </c>
      <c r="F7" s="397">
        <v>1</v>
      </c>
      <c r="G7" s="398">
        <v>93</v>
      </c>
      <c r="H7" s="398">
        <v>1.48</v>
      </c>
      <c r="I7" s="398">
        <v>17</v>
      </c>
      <c r="J7" s="398">
        <v>3</v>
      </c>
      <c r="K7" s="398"/>
      <c r="L7" s="398">
        <v>24</v>
      </c>
      <c r="M7" s="398">
        <v>1.3</v>
      </c>
      <c r="N7" s="398">
        <v>0.23</v>
      </c>
      <c r="O7" s="398">
        <v>0.23</v>
      </c>
      <c r="P7" s="397">
        <f t="shared" si="0"/>
        <v>-0.42000000000000004</v>
      </c>
      <c r="Q7" s="398">
        <v>2.4</v>
      </c>
      <c r="R7" s="398">
        <v>0.47</v>
      </c>
      <c r="S7" s="398">
        <v>35</v>
      </c>
      <c r="T7" s="398">
        <v>0.08</v>
      </c>
      <c r="U7" s="398">
        <v>21</v>
      </c>
      <c r="V7" s="398">
        <v>1515</v>
      </c>
      <c r="W7" s="398">
        <v>2000</v>
      </c>
      <c r="X7" s="398">
        <v>0.75</v>
      </c>
      <c r="Y7" s="398"/>
      <c r="Z7" s="398"/>
      <c r="AA7" s="398"/>
      <c r="AB7" s="398">
        <v>0.35</v>
      </c>
      <c r="AC7" s="398">
        <v>0.84</v>
      </c>
      <c r="AD7" s="398">
        <v>1.3</v>
      </c>
      <c r="AE7" s="398">
        <v>0.73</v>
      </c>
      <c r="AF7" s="398">
        <v>0.28</v>
      </c>
      <c r="AG7" s="398">
        <v>0.18</v>
      </c>
      <c r="AH7" s="398">
        <v>0.46</v>
      </c>
      <c r="AI7" s="398">
        <v>0.91</v>
      </c>
      <c r="AJ7" s="398"/>
      <c r="AK7" s="398"/>
      <c r="AL7" s="398">
        <v>0.75</v>
      </c>
      <c r="AM7" s="398">
        <v>0.45</v>
      </c>
      <c r="AN7" s="398">
        <v>1.04</v>
      </c>
      <c r="AO7" s="401">
        <v>0.615</v>
      </c>
      <c r="AP7" s="401"/>
      <c r="AQ7" s="401"/>
      <c r="AR7" s="401"/>
      <c r="AS7" s="401">
        <v>0.259</v>
      </c>
      <c r="AT7" s="401">
        <v>0.6467999999999999</v>
      </c>
      <c r="AU7" s="401">
        <v>1.04</v>
      </c>
      <c r="AV7" s="401">
        <v>0.4307</v>
      </c>
      <c r="AW7" s="401">
        <v>0.20440000000000003</v>
      </c>
      <c r="AX7" s="401">
        <v>0.072</v>
      </c>
      <c r="AY7" s="401"/>
      <c r="AZ7" s="401">
        <v>0.7098</v>
      </c>
      <c r="BA7" s="401"/>
      <c r="BB7" s="401"/>
      <c r="BC7" s="401">
        <v>0.5325</v>
      </c>
      <c r="BD7" s="401"/>
      <c r="BE7" s="401">
        <v>0.78</v>
      </c>
    </row>
    <row r="8" spans="1:57" ht="12.75">
      <c r="A8" s="387"/>
      <c r="B8" s="399" t="s">
        <v>263</v>
      </c>
      <c r="C8" s="397"/>
      <c r="D8" s="397"/>
      <c r="E8" s="397">
        <v>100</v>
      </c>
      <c r="F8" s="397">
        <v>1</v>
      </c>
      <c r="G8" s="398">
        <v>93</v>
      </c>
      <c r="H8" s="398">
        <v>1.32</v>
      </c>
      <c r="I8" s="398">
        <v>15</v>
      </c>
      <c r="J8" s="398">
        <v>2.3</v>
      </c>
      <c r="K8" s="398"/>
      <c r="L8" s="398">
        <v>26</v>
      </c>
      <c r="M8" s="398">
        <v>1.2</v>
      </c>
      <c r="N8" s="398">
        <v>0.22</v>
      </c>
      <c r="O8" s="398">
        <v>0.22</v>
      </c>
      <c r="P8" s="397">
        <f t="shared" si="0"/>
        <v>-0.38</v>
      </c>
      <c r="Q8" s="398">
        <v>2.3</v>
      </c>
      <c r="R8" s="398">
        <v>0.49</v>
      </c>
      <c r="S8" s="398">
        <v>30</v>
      </c>
      <c r="T8" s="398">
        <v>0.07</v>
      </c>
      <c r="U8" s="398">
        <v>21</v>
      </c>
      <c r="V8" s="398">
        <v>1548</v>
      </c>
      <c r="W8" s="398">
        <v>1540</v>
      </c>
      <c r="X8" s="398">
        <v>0.58</v>
      </c>
      <c r="Y8" s="398"/>
      <c r="Z8" s="398"/>
      <c r="AA8" s="398"/>
      <c r="AB8" s="398">
        <v>0.3</v>
      </c>
      <c r="AC8" s="398">
        <v>0.68</v>
      </c>
      <c r="AD8" s="398">
        <v>1.1</v>
      </c>
      <c r="AE8" s="398">
        <v>0.6</v>
      </c>
      <c r="AF8" s="398">
        <v>0.23</v>
      </c>
      <c r="AG8" s="398">
        <v>0.17</v>
      </c>
      <c r="AH8" s="398">
        <v>0.4</v>
      </c>
      <c r="AI8" s="398">
        <v>0.66</v>
      </c>
      <c r="AJ8" s="398"/>
      <c r="AK8" s="398"/>
      <c r="AL8" s="398">
        <v>0.6</v>
      </c>
      <c r="AM8" s="398">
        <v>0.38</v>
      </c>
      <c r="AN8" s="398">
        <v>0.84</v>
      </c>
      <c r="AO8" s="401"/>
      <c r="AP8" s="401"/>
      <c r="AQ8" s="401"/>
      <c r="AR8" s="401"/>
      <c r="AS8" s="401"/>
      <c r="AT8" s="401"/>
      <c r="AU8" s="401"/>
      <c r="AV8" s="401"/>
      <c r="AW8" s="401"/>
      <c r="AX8" s="401"/>
      <c r="AY8" s="401"/>
      <c r="AZ8" s="401"/>
      <c r="BA8" s="401"/>
      <c r="BB8" s="401"/>
      <c r="BC8" s="401"/>
      <c r="BD8" s="401"/>
      <c r="BE8" s="401"/>
    </row>
    <row r="9" spans="1:57" ht="12.75">
      <c r="A9" s="387"/>
      <c r="B9" s="399" t="s">
        <v>266</v>
      </c>
      <c r="C9" s="397"/>
      <c r="D9" s="397"/>
      <c r="E9" s="397">
        <v>100</v>
      </c>
      <c r="F9" s="397">
        <v>1</v>
      </c>
      <c r="G9" s="398">
        <v>91</v>
      </c>
      <c r="H9" s="398">
        <v>0.77</v>
      </c>
      <c r="I9" s="398">
        <v>15</v>
      </c>
      <c r="J9" s="398">
        <v>1.7</v>
      </c>
      <c r="K9" s="398"/>
      <c r="L9" s="398">
        <v>29</v>
      </c>
      <c r="M9" s="398">
        <v>1.4</v>
      </c>
      <c r="N9" s="398">
        <v>0.2</v>
      </c>
      <c r="O9" s="398">
        <v>0.2</v>
      </c>
      <c r="P9" s="397">
        <f t="shared" si="0"/>
        <v>-0.49999999999999994</v>
      </c>
      <c r="Q9" s="398">
        <v>2.1</v>
      </c>
      <c r="R9" s="398">
        <v>0.49</v>
      </c>
      <c r="S9" s="398">
        <v>30</v>
      </c>
      <c r="T9" s="398">
        <v>0.06</v>
      </c>
      <c r="U9" s="398">
        <v>20</v>
      </c>
      <c r="V9" s="398">
        <v>1500</v>
      </c>
      <c r="W9" s="398">
        <v>1300</v>
      </c>
      <c r="X9" s="398">
        <v>0.58</v>
      </c>
      <c r="Y9" s="398"/>
      <c r="Z9" s="398"/>
      <c r="AA9" s="398"/>
      <c r="AB9" s="398">
        <v>0.22</v>
      </c>
      <c r="AC9" s="398">
        <v>0.6</v>
      </c>
      <c r="AD9" s="398">
        <v>1.1</v>
      </c>
      <c r="AE9" s="398">
        <v>0.6</v>
      </c>
      <c r="AF9" s="398">
        <v>0.2</v>
      </c>
      <c r="AG9" s="398">
        <v>0.17</v>
      </c>
      <c r="AH9" s="398">
        <v>0.37</v>
      </c>
      <c r="AI9" s="398">
        <v>0.58</v>
      </c>
      <c r="AJ9" s="398"/>
      <c r="AK9" s="398"/>
      <c r="AL9" s="398">
        <v>0.6</v>
      </c>
      <c r="AM9" s="398">
        <v>0.38</v>
      </c>
      <c r="AN9" s="398">
        <v>0.6</v>
      </c>
      <c r="AO9" s="401"/>
      <c r="AP9" s="401"/>
      <c r="AQ9" s="401"/>
      <c r="AR9" s="401"/>
      <c r="AS9" s="401"/>
      <c r="AT9" s="401"/>
      <c r="AU9" s="401"/>
      <c r="AV9" s="401"/>
      <c r="AW9" s="401"/>
      <c r="AX9" s="401"/>
      <c r="AY9" s="401"/>
      <c r="AZ9" s="401"/>
      <c r="BA9" s="401"/>
      <c r="BB9" s="401"/>
      <c r="BC9" s="401"/>
      <c r="BD9" s="401"/>
      <c r="BE9" s="401"/>
    </row>
    <row r="10" spans="1:57" ht="12.75">
      <c r="A10" s="387"/>
      <c r="B10" s="399" t="s">
        <v>267</v>
      </c>
      <c r="C10" s="397"/>
      <c r="D10" s="397"/>
      <c r="E10" s="397">
        <v>100</v>
      </c>
      <c r="F10" s="397">
        <v>1</v>
      </c>
      <c r="G10" s="398">
        <v>91</v>
      </c>
      <c r="H10" s="398">
        <v>3.61</v>
      </c>
      <c r="I10" s="398">
        <v>10</v>
      </c>
      <c r="J10" s="398">
        <v>11.5</v>
      </c>
      <c r="K10" s="398"/>
      <c r="L10" s="398">
        <v>3</v>
      </c>
      <c r="M10" s="398">
        <v>0.1</v>
      </c>
      <c r="N10" s="398">
        <v>0.25</v>
      </c>
      <c r="O10" s="398">
        <v>0.18</v>
      </c>
      <c r="P10" s="397">
        <f t="shared" si="0"/>
        <v>0.13</v>
      </c>
      <c r="Q10" s="398">
        <v>0.1</v>
      </c>
      <c r="R10" s="398">
        <v>1.25</v>
      </c>
      <c r="S10" s="398">
        <v>60</v>
      </c>
      <c r="T10" s="398">
        <v>1.14</v>
      </c>
      <c r="U10" s="398">
        <v>15</v>
      </c>
      <c r="V10" s="398">
        <v>1230</v>
      </c>
      <c r="W10" s="398">
        <v>150</v>
      </c>
      <c r="X10" s="398">
        <v>0.4</v>
      </c>
      <c r="Y10" s="398"/>
      <c r="Z10" s="398"/>
      <c r="AA10" s="398"/>
      <c r="AB10" s="398">
        <v>0.2</v>
      </c>
      <c r="AC10" s="398">
        <v>0.36</v>
      </c>
      <c r="AD10" s="398">
        <v>0.8</v>
      </c>
      <c r="AE10" s="398">
        <v>0.3</v>
      </c>
      <c r="AF10" s="398">
        <v>0.16</v>
      </c>
      <c r="AG10" s="398">
        <v>0.16</v>
      </c>
      <c r="AH10" s="398">
        <v>0.32</v>
      </c>
      <c r="AI10" s="398">
        <v>0.4</v>
      </c>
      <c r="AJ10" s="398"/>
      <c r="AK10" s="398"/>
      <c r="AL10" s="398">
        <v>0.28</v>
      </c>
      <c r="AM10" s="398">
        <v>0.09</v>
      </c>
      <c r="AN10" s="398">
        <v>0.4</v>
      </c>
      <c r="AO10" s="401">
        <v>0.336</v>
      </c>
      <c r="AP10" s="401"/>
      <c r="AQ10" s="401"/>
      <c r="AR10" s="401"/>
      <c r="AS10" s="401">
        <v>0.16400000000000003</v>
      </c>
      <c r="AT10" s="401">
        <v>0.3024</v>
      </c>
      <c r="AU10" s="401">
        <v>0.688</v>
      </c>
      <c r="AV10" s="401">
        <v>0.192</v>
      </c>
      <c r="AW10" s="401">
        <v>0.136</v>
      </c>
      <c r="AX10" s="401">
        <v>0.128</v>
      </c>
      <c r="AY10" s="401"/>
      <c r="AZ10" s="401">
        <v>0.344</v>
      </c>
      <c r="BA10" s="401"/>
      <c r="BB10" s="401"/>
      <c r="BC10" s="401">
        <v>0.20160000000000003</v>
      </c>
      <c r="BD10" s="401"/>
      <c r="BE10" s="401">
        <v>0.324</v>
      </c>
    </row>
    <row r="11" spans="1:57" ht="12.75">
      <c r="A11" s="387"/>
      <c r="B11" s="399" t="s">
        <v>341</v>
      </c>
      <c r="C11" s="397"/>
      <c r="D11" s="397"/>
      <c r="E11" s="397">
        <v>100</v>
      </c>
      <c r="F11" s="397">
        <v>1</v>
      </c>
      <c r="G11" s="398">
        <v>91</v>
      </c>
      <c r="H11" s="398">
        <v>3.87</v>
      </c>
      <c r="I11" s="398">
        <v>10</v>
      </c>
      <c r="J11" s="398">
        <v>11.5</v>
      </c>
      <c r="K11" s="398"/>
      <c r="L11" s="398">
        <v>1.5</v>
      </c>
      <c r="M11" s="398">
        <v>0.1</v>
      </c>
      <c r="N11" s="398">
        <v>0.25</v>
      </c>
      <c r="O11" s="398">
        <v>0.18</v>
      </c>
      <c r="P11" s="397">
        <f t="shared" si="0"/>
        <v>0.13</v>
      </c>
      <c r="Q11" s="398">
        <v>0.1</v>
      </c>
      <c r="R11" s="398">
        <v>1.25</v>
      </c>
      <c r="S11" s="398">
        <v>60</v>
      </c>
      <c r="T11" s="398">
        <v>1.14</v>
      </c>
      <c r="U11" s="398">
        <v>15</v>
      </c>
      <c r="V11" s="398">
        <v>1230</v>
      </c>
      <c r="W11" s="398">
        <v>150</v>
      </c>
      <c r="X11" s="398">
        <v>0.4</v>
      </c>
      <c r="Y11" s="398"/>
      <c r="Z11" s="398"/>
      <c r="AA11" s="398"/>
      <c r="AB11" s="398">
        <v>0.2</v>
      </c>
      <c r="AC11" s="398">
        <v>0.36</v>
      </c>
      <c r="AD11" s="398">
        <v>0.8</v>
      </c>
      <c r="AE11" s="398">
        <v>0.3</v>
      </c>
      <c r="AF11" s="398">
        <v>0.16</v>
      </c>
      <c r="AG11" s="398">
        <v>0.16</v>
      </c>
      <c r="AH11" s="398">
        <v>0.32</v>
      </c>
      <c r="AI11" s="398">
        <v>0.4</v>
      </c>
      <c r="AJ11" s="398"/>
      <c r="AK11" s="398"/>
      <c r="AL11" s="398">
        <v>0.28</v>
      </c>
      <c r="AM11" s="398">
        <v>0.09</v>
      </c>
      <c r="AN11" s="398">
        <v>0.4</v>
      </c>
      <c r="AO11" s="401"/>
      <c r="AP11" s="401"/>
      <c r="AQ11" s="401"/>
      <c r="AR11" s="401"/>
      <c r="AS11" s="401"/>
      <c r="AT11" s="401"/>
      <c r="AU11" s="401"/>
      <c r="AV11" s="401"/>
      <c r="AW11" s="401"/>
      <c r="AX11" s="401"/>
      <c r="AY11" s="401"/>
      <c r="AZ11" s="401"/>
      <c r="BA11" s="401"/>
      <c r="BB11" s="401"/>
      <c r="BC11" s="401"/>
      <c r="BD11" s="401"/>
      <c r="BE11" s="401"/>
    </row>
    <row r="12" spans="1:57" ht="12.75">
      <c r="A12" s="387"/>
      <c r="B12" s="399" t="s">
        <v>268</v>
      </c>
      <c r="C12" s="397"/>
      <c r="D12" s="397"/>
      <c r="E12" s="397">
        <v>100</v>
      </c>
      <c r="F12" s="397">
        <v>1</v>
      </c>
      <c r="G12" s="398">
        <v>89</v>
      </c>
      <c r="H12" s="398">
        <v>2.75</v>
      </c>
      <c r="I12" s="398">
        <v>11.5</v>
      </c>
      <c r="J12" s="398">
        <v>1.9</v>
      </c>
      <c r="K12" s="398"/>
      <c r="L12" s="398">
        <v>5</v>
      </c>
      <c r="M12" s="398">
        <v>0.08</v>
      </c>
      <c r="N12" s="398">
        <v>0.42</v>
      </c>
      <c r="O12" s="398">
        <v>0.15</v>
      </c>
      <c r="P12" s="397">
        <f t="shared" si="0"/>
        <v>0.10999999999999999</v>
      </c>
      <c r="Q12" s="398">
        <v>0.56</v>
      </c>
      <c r="R12" s="398">
        <v>0.14</v>
      </c>
      <c r="S12" s="398">
        <v>16</v>
      </c>
      <c r="T12" s="398">
        <v>0.3</v>
      </c>
      <c r="U12" s="398">
        <v>30</v>
      </c>
      <c r="V12" s="398">
        <v>1027</v>
      </c>
      <c r="W12" s="398">
        <v>397</v>
      </c>
      <c r="X12" s="398">
        <v>0.5</v>
      </c>
      <c r="Y12" s="398"/>
      <c r="Z12" s="398"/>
      <c r="AA12" s="398"/>
      <c r="AB12" s="398">
        <v>0.23</v>
      </c>
      <c r="AC12" s="398">
        <v>0.42</v>
      </c>
      <c r="AD12" s="398">
        <v>0.8</v>
      </c>
      <c r="AE12" s="398">
        <v>0.53</v>
      </c>
      <c r="AF12" s="398">
        <v>0.18</v>
      </c>
      <c r="AG12" s="398">
        <v>0.25</v>
      </c>
      <c r="AH12" s="398">
        <v>0.43</v>
      </c>
      <c r="AI12" s="398">
        <v>0.62</v>
      </c>
      <c r="AJ12" s="398"/>
      <c r="AK12" s="398"/>
      <c r="AL12" s="398">
        <v>0.36</v>
      </c>
      <c r="AM12" s="398">
        <v>0.17</v>
      </c>
      <c r="AN12" s="398">
        <v>0.62</v>
      </c>
      <c r="AO12" s="401">
        <v>0.425</v>
      </c>
      <c r="AP12" s="401"/>
      <c r="AQ12" s="401"/>
      <c r="AR12" s="401"/>
      <c r="AS12" s="401">
        <v>0.20010000000000003</v>
      </c>
      <c r="AT12" s="401">
        <v>0.3444</v>
      </c>
      <c r="AU12" s="401">
        <v>0.688</v>
      </c>
      <c r="AV12" s="401">
        <v>0.41340000000000005</v>
      </c>
      <c r="AW12" s="401">
        <v>0.1422</v>
      </c>
      <c r="AX12" s="401">
        <v>0.2025</v>
      </c>
      <c r="AY12" s="401"/>
      <c r="AZ12" s="401">
        <v>0.5456</v>
      </c>
      <c r="BA12" s="401"/>
      <c r="BB12" s="401"/>
      <c r="BC12" s="401">
        <v>0.2772</v>
      </c>
      <c r="BD12" s="401"/>
      <c r="BE12" s="401">
        <v>0.5022</v>
      </c>
    </row>
    <row r="13" spans="1:57" ht="12.75">
      <c r="A13" s="387"/>
      <c r="B13" s="399" t="s">
        <v>269</v>
      </c>
      <c r="C13" s="397"/>
      <c r="D13" s="397"/>
      <c r="E13" s="397">
        <v>100</v>
      </c>
      <c r="F13" s="397">
        <v>1</v>
      </c>
      <c r="G13" s="398">
        <v>91</v>
      </c>
      <c r="H13" s="398">
        <v>2.76</v>
      </c>
      <c r="I13" s="398">
        <v>10.6</v>
      </c>
      <c r="J13" s="398">
        <v>2.2</v>
      </c>
      <c r="K13" s="398"/>
      <c r="L13" s="398">
        <v>6.3</v>
      </c>
      <c r="M13" s="398">
        <v>0.04</v>
      </c>
      <c r="N13" s="398">
        <v>0.35</v>
      </c>
      <c r="O13" s="398">
        <v>0.12</v>
      </c>
      <c r="P13" s="397">
        <f t="shared" si="0"/>
        <v>0.09999999999999999</v>
      </c>
      <c r="Q13" s="398">
        <v>0.56</v>
      </c>
      <c r="R13" s="398">
        <v>0.14</v>
      </c>
      <c r="S13" s="398">
        <v>16</v>
      </c>
      <c r="T13" s="398">
        <v>0.02</v>
      </c>
      <c r="U13" s="398">
        <v>20</v>
      </c>
      <c r="V13" s="398">
        <v>930</v>
      </c>
      <c r="W13" s="398">
        <v>300</v>
      </c>
      <c r="X13" s="398">
        <v>0.45</v>
      </c>
      <c r="Y13" s="398"/>
      <c r="Z13" s="398"/>
      <c r="AA13" s="398"/>
      <c r="AB13" s="398">
        <v>0.3</v>
      </c>
      <c r="AC13" s="398">
        <v>0.4</v>
      </c>
      <c r="AD13" s="398">
        <v>0.7</v>
      </c>
      <c r="AE13" s="398">
        <v>0.39</v>
      </c>
      <c r="AF13" s="398">
        <v>0.18</v>
      </c>
      <c r="AG13" s="398">
        <v>0.22</v>
      </c>
      <c r="AH13" s="398">
        <v>0.4</v>
      </c>
      <c r="AI13" s="398">
        <v>0.47</v>
      </c>
      <c r="AJ13" s="398"/>
      <c r="AK13" s="398"/>
      <c r="AL13" s="398">
        <v>0.29</v>
      </c>
      <c r="AM13" s="398">
        <v>0.15</v>
      </c>
      <c r="AN13" s="398">
        <v>0.46</v>
      </c>
      <c r="AO13" s="401"/>
      <c r="AP13" s="401"/>
      <c r="AQ13" s="401"/>
      <c r="AR13" s="401"/>
      <c r="AS13" s="401"/>
      <c r="AT13" s="401"/>
      <c r="AU13" s="401"/>
      <c r="AV13" s="401"/>
      <c r="AW13" s="401"/>
      <c r="AX13" s="401"/>
      <c r="AY13" s="401"/>
      <c r="AZ13" s="401"/>
      <c r="BA13" s="401"/>
      <c r="BB13" s="401"/>
      <c r="BC13" s="401"/>
      <c r="BD13" s="401"/>
      <c r="BE13" s="401"/>
    </row>
    <row r="14" spans="1:57" ht="12.75">
      <c r="A14" s="387"/>
      <c r="B14" s="417" t="s">
        <v>342</v>
      </c>
      <c r="C14" s="397"/>
      <c r="D14" s="397"/>
      <c r="E14" s="397">
        <v>100</v>
      </c>
      <c r="F14" s="397">
        <v>1</v>
      </c>
      <c r="G14" s="398">
        <v>91</v>
      </c>
      <c r="H14" s="398"/>
      <c r="I14" s="398">
        <v>13.7</v>
      </c>
      <c r="J14" s="398">
        <v>1.9</v>
      </c>
      <c r="K14" s="398"/>
      <c r="L14" s="398">
        <v>3.3</v>
      </c>
      <c r="M14" s="398">
        <v>0.06</v>
      </c>
      <c r="N14" s="398">
        <v>0.46</v>
      </c>
      <c r="O14" s="398"/>
      <c r="P14" s="397">
        <f t="shared" si="0"/>
        <v>-0.03</v>
      </c>
      <c r="Q14" s="398">
        <v>0.43</v>
      </c>
      <c r="R14" s="398"/>
      <c r="S14" s="398">
        <v>19</v>
      </c>
      <c r="T14" s="398">
        <v>0.08</v>
      </c>
      <c r="U14" s="398">
        <v>40</v>
      </c>
      <c r="V14" s="398">
        <v>895</v>
      </c>
      <c r="W14" s="398"/>
      <c r="X14" s="398">
        <v>0.4</v>
      </c>
      <c r="Y14" s="398"/>
      <c r="Z14" s="398"/>
      <c r="AA14" s="398"/>
      <c r="AB14" s="398">
        <v>0.3</v>
      </c>
      <c r="AC14" s="398">
        <v>0.6</v>
      </c>
      <c r="AD14" s="398">
        <v>0.7</v>
      </c>
      <c r="AE14" s="398">
        <v>0.5</v>
      </c>
      <c r="AF14" s="398">
        <v>0.2</v>
      </c>
      <c r="AG14" s="398"/>
      <c r="AH14" s="398">
        <v>0.2</v>
      </c>
      <c r="AI14" s="398">
        <v>0.6</v>
      </c>
      <c r="AJ14" s="398"/>
      <c r="AK14" s="398"/>
      <c r="AL14" s="398">
        <v>0.4</v>
      </c>
      <c r="AM14" s="398">
        <v>0.2</v>
      </c>
      <c r="AN14" s="398">
        <v>0.7</v>
      </c>
      <c r="AO14" s="401"/>
      <c r="AP14" s="401"/>
      <c r="AQ14" s="401"/>
      <c r="AR14" s="401"/>
      <c r="AS14" s="401"/>
      <c r="AT14" s="401"/>
      <c r="AU14" s="401"/>
      <c r="AV14" s="401"/>
      <c r="AW14" s="401"/>
      <c r="AX14" s="401"/>
      <c r="AY14" s="401"/>
      <c r="AZ14" s="401"/>
      <c r="BA14" s="401"/>
      <c r="BB14" s="401"/>
      <c r="BC14" s="401"/>
      <c r="BD14" s="401"/>
      <c r="BE14" s="401"/>
    </row>
    <row r="15" spans="1:57" ht="12.75">
      <c r="A15" s="387"/>
      <c r="B15" s="417" t="s">
        <v>343</v>
      </c>
      <c r="C15" s="397"/>
      <c r="D15" s="397"/>
      <c r="E15" s="397">
        <v>100</v>
      </c>
      <c r="F15" s="397">
        <v>1</v>
      </c>
      <c r="G15" s="398">
        <v>89</v>
      </c>
      <c r="H15" s="398">
        <v>2.42</v>
      </c>
      <c r="I15" s="398">
        <v>25.7</v>
      </c>
      <c r="J15" s="398">
        <v>1.4</v>
      </c>
      <c r="K15" s="398"/>
      <c r="L15" s="398">
        <v>8.2</v>
      </c>
      <c r="M15" s="398">
        <v>0.14</v>
      </c>
      <c r="N15" s="398">
        <v>0.54</v>
      </c>
      <c r="O15" s="398">
        <v>0.2</v>
      </c>
      <c r="P15" s="397">
        <f t="shared" si="0"/>
        <v>0.13</v>
      </c>
      <c r="Q15" s="398">
        <v>1.2</v>
      </c>
      <c r="R15" s="398">
        <v>0.04</v>
      </c>
      <c r="S15" s="398">
        <v>8</v>
      </c>
      <c r="T15" s="398">
        <v>0.08</v>
      </c>
      <c r="U15" s="398">
        <v>42</v>
      </c>
      <c r="V15" s="398">
        <v>1670</v>
      </c>
      <c r="W15" s="398"/>
      <c r="X15" s="398">
        <v>2.2</v>
      </c>
      <c r="Y15" s="398"/>
      <c r="Z15" s="398"/>
      <c r="AA15" s="398"/>
      <c r="AB15" s="398">
        <v>0.6</v>
      </c>
      <c r="AC15" s="398">
        <v>1</v>
      </c>
      <c r="AD15" s="398">
        <v>1.6</v>
      </c>
      <c r="AE15" s="398">
        <v>1.52</v>
      </c>
      <c r="AF15" s="398">
        <v>0.25</v>
      </c>
      <c r="AG15" s="398">
        <v>0.14</v>
      </c>
      <c r="AH15" s="398">
        <v>0.39</v>
      </c>
      <c r="AI15" s="398">
        <v>0.98</v>
      </c>
      <c r="AJ15" s="398"/>
      <c r="AK15" s="398"/>
      <c r="AL15" s="398">
        <v>0.98</v>
      </c>
      <c r="AM15" s="398">
        <v>0.24</v>
      </c>
      <c r="AN15" s="398">
        <v>1.22</v>
      </c>
      <c r="AO15" s="401"/>
      <c r="AP15" s="401"/>
      <c r="AQ15" s="401"/>
      <c r="AR15" s="401"/>
      <c r="AS15" s="401"/>
      <c r="AT15" s="401"/>
      <c r="AU15" s="401"/>
      <c r="AV15" s="401"/>
      <c r="AW15" s="401"/>
      <c r="AX15" s="401"/>
      <c r="AY15" s="401"/>
      <c r="AZ15" s="401"/>
      <c r="BA15" s="401"/>
      <c r="BB15" s="401"/>
      <c r="BC15" s="401"/>
      <c r="BD15" s="401"/>
      <c r="BE15" s="401"/>
    </row>
    <row r="16" spans="1:57" ht="12.75">
      <c r="A16" s="387"/>
      <c r="B16" s="417" t="s">
        <v>344</v>
      </c>
      <c r="C16" s="397"/>
      <c r="D16" s="397"/>
      <c r="E16" s="397">
        <v>100</v>
      </c>
      <c r="F16" s="397">
        <v>1</v>
      </c>
      <c r="G16" s="398">
        <v>91</v>
      </c>
      <c r="H16" s="398">
        <v>0.66</v>
      </c>
      <c r="I16" s="398">
        <v>8</v>
      </c>
      <c r="J16" s="398">
        <v>0.5</v>
      </c>
      <c r="K16" s="398"/>
      <c r="L16" s="398">
        <v>21</v>
      </c>
      <c r="M16" s="398">
        <v>0.6</v>
      </c>
      <c r="N16" s="398">
        <v>0.1</v>
      </c>
      <c r="O16" s="398"/>
      <c r="P16" s="397">
        <f t="shared" si="0"/>
        <v>-0.3</v>
      </c>
      <c r="Q16" s="398">
        <v>0.21</v>
      </c>
      <c r="R16" s="398"/>
      <c r="S16" s="398">
        <v>35</v>
      </c>
      <c r="T16" s="398">
        <v>0.19</v>
      </c>
      <c r="U16" s="398">
        <v>1</v>
      </c>
      <c r="V16" s="398">
        <v>800</v>
      </c>
      <c r="W16" s="398"/>
      <c r="X16" s="398">
        <v>0.3</v>
      </c>
      <c r="Y16" s="398"/>
      <c r="Z16" s="398"/>
      <c r="AA16" s="398"/>
      <c r="AB16" s="398">
        <v>0.2</v>
      </c>
      <c r="AC16" s="398">
        <v>0.3</v>
      </c>
      <c r="AD16" s="398">
        <v>0.6</v>
      </c>
      <c r="AE16" s="398">
        <v>0.6</v>
      </c>
      <c r="AF16" s="398">
        <v>0.01</v>
      </c>
      <c r="AG16" s="398">
        <v>0.01</v>
      </c>
      <c r="AH16" s="398">
        <v>0.02</v>
      </c>
      <c r="AI16" s="398">
        <v>0.3</v>
      </c>
      <c r="AJ16" s="398"/>
      <c r="AK16" s="398"/>
      <c r="AL16" s="398">
        <v>0.4</v>
      </c>
      <c r="AM16" s="398">
        <v>0.1</v>
      </c>
      <c r="AN16" s="398">
        <v>0.4</v>
      </c>
      <c r="AO16" s="401"/>
      <c r="AP16" s="401"/>
      <c r="AQ16" s="401"/>
      <c r="AR16" s="401"/>
      <c r="AS16" s="401"/>
      <c r="AT16" s="401"/>
      <c r="AU16" s="401"/>
      <c r="AV16" s="401"/>
      <c r="AW16" s="401"/>
      <c r="AX16" s="401"/>
      <c r="AY16" s="401"/>
      <c r="AZ16" s="401"/>
      <c r="BA16" s="401"/>
      <c r="BB16" s="401"/>
      <c r="BC16" s="401"/>
      <c r="BD16" s="401"/>
      <c r="BE16" s="401"/>
    </row>
    <row r="17" spans="1:57" ht="12.75">
      <c r="A17" s="387"/>
      <c r="B17" s="399" t="s">
        <v>345</v>
      </c>
      <c r="C17" s="397"/>
      <c r="D17" s="397"/>
      <c r="E17" s="397">
        <v>100</v>
      </c>
      <c r="F17" s="397">
        <v>1</v>
      </c>
      <c r="G17" s="398">
        <v>89</v>
      </c>
      <c r="H17" s="398">
        <v>3.22</v>
      </c>
      <c r="I17" s="398">
        <v>80</v>
      </c>
      <c r="J17" s="398">
        <v>1</v>
      </c>
      <c r="K17" s="398"/>
      <c r="L17" s="398">
        <v>1</v>
      </c>
      <c r="M17" s="398">
        <v>0.28</v>
      </c>
      <c r="N17" s="398">
        <v>0.22</v>
      </c>
      <c r="O17" s="398">
        <v>0.22</v>
      </c>
      <c r="P17" s="397">
        <f t="shared" si="0"/>
        <v>0.07999999999999999</v>
      </c>
      <c r="Q17" s="398">
        <v>0.9</v>
      </c>
      <c r="R17" s="398">
        <v>0.28</v>
      </c>
      <c r="S17" s="398">
        <v>5</v>
      </c>
      <c r="T17" s="398">
        <v>0.31</v>
      </c>
      <c r="U17" s="398">
        <v>300</v>
      </c>
      <c r="V17" s="398">
        <v>990</v>
      </c>
      <c r="W17" s="398">
        <v>80</v>
      </c>
      <c r="X17" s="398">
        <v>2.35</v>
      </c>
      <c r="Y17" s="398"/>
      <c r="Z17" s="398"/>
      <c r="AA17" s="398"/>
      <c r="AB17" s="398">
        <v>3.05</v>
      </c>
      <c r="AC17" s="398">
        <v>0.8</v>
      </c>
      <c r="AD17" s="398">
        <v>10.3</v>
      </c>
      <c r="AE17" s="398">
        <v>6.9</v>
      </c>
      <c r="AF17" s="398">
        <v>1</v>
      </c>
      <c r="AG17" s="398">
        <v>1.4</v>
      </c>
      <c r="AH17" s="398">
        <v>2.4</v>
      </c>
      <c r="AI17" s="398">
        <v>5.1</v>
      </c>
      <c r="AJ17" s="398"/>
      <c r="AK17" s="398"/>
      <c r="AL17" s="398">
        <v>3.8</v>
      </c>
      <c r="AM17" s="398">
        <v>1</v>
      </c>
      <c r="AN17" s="398">
        <v>5.2</v>
      </c>
      <c r="AO17" s="401">
        <v>2.0445</v>
      </c>
      <c r="AP17" s="401"/>
      <c r="AQ17" s="401"/>
      <c r="AR17" s="401"/>
      <c r="AS17" s="401">
        <v>2.562</v>
      </c>
      <c r="AT17" s="401">
        <v>0.6240000000000001</v>
      </c>
      <c r="AU17" s="401">
        <v>9.167</v>
      </c>
      <c r="AV17" s="401">
        <v>5.934</v>
      </c>
      <c r="AW17" s="401">
        <v>0.91</v>
      </c>
      <c r="AX17" s="401">
        <v>1.0639999999999998</v>
      </c>
      <c r="AY17" s="401"/>
      <c r="AZ17" s="401">
        <v>4.4879999999999995</v>
      </c>
      <c r="BA17" s="401"/>
      <c r="BB17" s="401"/>
      <c r="BC17" s="401">
        <v>3.3059999999999996</v>
      </c>
      <c r="BD17" s="401"/>
      <c r="BE17" s="401">
        <v>4.524</v>
      </c>
    </row>
    <row r="18" spans="1:57" ht="12.75">
      <c r="A18" s="387"/>
      <c r="B18" s="399" t="s">
        <v>275</v>
      </c>
      <c r="C18" s="397"/>
      <c r="D18" s="397"/>
      <c r="E18" s="397">
        <v>100</v>
      </c>
      <c r="F18" s="397">
        <v>1</v>
      </c>
      <c r="G18" s="398">
        <v>93</v>
      </c>
      <c r="H18" s="398">
        <v>2.25</v>
      </c>
      <c r="I18" s="398">
        <v>27.9</v>
      </c>
      <c r="J18" s="398">
        <v>7.4</v>
      </c>
      <c r="K18" s="398"/>
      <c r="L18" s="398">
        <v>11.7</v>
      </c>
      <c r="M18" s="398">
        <v>0.3</v>
      </c>
      <c r="N18" s="398">
        <v>0.66</v>
      </c>
      <c r="O18" s="398">
        <v>0.2</v>
      </c>
      <c r="P18" s="397">
        <f t="shared" si="0"/>
        <v>0.05000000000000002</v>
      </c>
      <c r="Q18" s="398">
        <v>0.08</v>
      </c>
      <c r="R18" s="398">
        <v>0.12</v>
      </c>
      <c r="S18" s="398">
        <v>38</v>
      </c>
      <c r="T18" s="398">
        <v>0.26</v>
      </c>
      <c r="U18" s="398">
        <v>100</v>
      </c>
      <c r="V18" s="398">
        <v>2110</v>
      </c>
      <c r="W18" s="398">
        <v>220</v>
      </c>
      <c r="X18" s="398">
        <v>1.3</v>
      </c>
      <c r="Y18" s="398"/>
      <c r="Z18" s="398"/>
      <c r="AA18" s="398"/>
      <c r="AB18" s="398">
        <v>0.47</v>
      </c>
      <c r="AC18" s="398">
        <v>2</v>
      </c>
      <c r="AD18" s="398">
        <v>3.2</v>
      </c>
      <c r="AE18" s="398">
        <v>0.9</v>
      </c>
      <c r="AF18" s="398">
        <v>0.6</v>
      </c>
      <c r="AG18" s="398">
        <v>0.4</v>
      </c>
      <c r="AH18" s="398">
        <v>1</v>
      </c>
      <c r="AI18" s="398">
        <v>1.82</v>
      </c>
      <c r="AJ18" s="398"/>
      <c r="AK18" s="398"/>
      <c r="AL18" s="398">
        <v>1</v>
      </c>
      <c r="AM18" s="398">
        <v>0.4</v>
      </c>
      <c r="AN18" s="398">
        <v>1.69</v>
      </c>
      <c r="AO18" s="401"/>
      <c r="AP18" s="401"/>
      <c r="AQ18" s="401"/>
      <c r="AR18" s="401"/>
      <c r="AS18" s="401"/>
      <c r="AT18" s="401"/>
      <c r="AU18" s="401"/>
      <c r="AV18" s="401"/>
      <c r="AW18" s="401"/>
      <c r="AX18" s="401"/>
      <c r="AY18" s="401"/>
      <c r="AZ18" s="401"/>
      <c r="BA18" s="401"/>
      <c r="BB18" s="401"/>
      <c r="BC18" s="401"/>
      <c r="BD18" s="401"/>
      <c r="BE18" s="401"/>
    </row>
    <row r="19" spans="1:57" ht="12.75">
      <c r="A19" s="387"/>
      <c r="B19" s="417" t="s">
        <v>346</v>
      </c>
      <c r="C19" s="397"/>
      <c r="D19" s="397"/>
      <c r="E19" s="397">
        <v>100</v>
      </c>
      <c r="F19" s="397">
        <v>1</v>
      </c>
      <c r="G19" s="398">
        <v>93</v>
      </c>
      <c r="H19" s="398">
        <v>2.49</v>
      </c>
      <c r="I19" s="398">
        <v>45</v>
      </c>
      <c r="J19" s="398">
        <v>0.4</v>
      </c>
      <c r="K19" s="398"/>
      <c r="L19" s="398">
        <v>1.5</v>
      </c>
      <c r="M19" s="398">
        <v>0.1</v>
      </c>
      <c r="N19" s="398">
        <v>1.4</v>
      </c>
      <c r="O19" s="398">
        <v>0.45</v>
      </c>
      <c r="P19" s="397">
        <f t="shared" si="0"/>
        <v>0.4</v>
      </c>
      <c r="Q19" s="398">
        <v>1.72</v>
      </c>
      <c r="R19" s="398"/>
      <c r="S19" s="398">
        <v>6</v>
      </c>
      <c r="T19" s="398">
        <v>0.07</v>
      </c>
      <c r="U19" s="398">
        <v>39</v>
      </c>
      <c r="V19" s="398">
        <v>4800</v>
      </c>
      <c r="W19" s="398">
        <v>9000</v>
      </c>
      <c r="X19" s="398">
        <v>2.2</v>
      </c>
      <c r="Y19" s="398"/>
      <c r="Z19" s="398"/>
      <c r="AA19" s="398"/>
      <c r="AB19" s="398">
        <v>1.3</v>
      </c>
      <c r="AC19" s="398">
        <v>2.2</v>
      </c>
      <c r="AD19" s="398">
        <v>3.2</v>
      </c>
      <c r="AE19" s="398">
        <v>3.4</v>
      </c>
      <c r="AF19" s="398">
        <v>1</v>
      </c>
      <c r="AG19" s="398">
        <v>0.5</v>
      </c>
      <c r="AH19" s="398">
        <v>1.5</v>
      </c>
      <c r="AI19" s="398">
        <v>1.86</v>
      </c>
      <c r="AJ19" s="398"/>
      <c r="AK19" s="398"/>
      <c r="AL19" s="398">
        <v>2.5</v>
      </c>
      <c r="AM19" s="398">
        <v>0.8</v>
      </c>
      <c r="AN19" s="398">
        <v>2.37</v>
      </c>
      <c r="AO19" s="401"/>
      <c r="AP19" s="401"/>
      <c r="AQ19" s="401"/>
      <c r="AR19" s="401"/>
      <c r="AS19" s="401"/>
      <c r="AT19" s="401"/>
      <c r="AU19" s="401"/>
      <c r="AV19" s="401"/>
      <c r="AW19" s="401"/>
      <c r="AX19" s="401"/>
      <c r="AY19" s="401"/>
      <c r="AZ19" s="401"/>
      <c r="BA19" s="401"/>
      <c r="BB19" s="401"/>
      <c r="BC19" s="401"/>
      <c r="BD19" s="401"/>
      <c r="BE19" s="401"/>
    </row>
    <row r="20" spans="1:57" ht="12.75">
      <c r="A20" s="387"/>
      <c r="B20" s="417" t="s">
        <v>517</v>
      </c>
      <c r="C20" s="397"/>
      <c r="D20" s="397"/>
      <c r="E20" s="397">
        <v>100</v>
      </c>
      <c r="F20" s="397">
        <v>1</v>
      </c>
      <c r="G20" s="398">
        <v>88</v>
      </c>
      <c r="H20" s="398">
        <v>2.64</v>
      </c>
      <c r="I20" s="398">
        <v>11</v>
      </c>
      <c r="J20" s="398">
        <v>2.5</v>
      </c>
      <c r="K20" s="398"/>
      <c r="L20" s="398">
        <v>11</v>
      </c>
      <c r="M20" s="398">
        <v>0.1</v>
      </c>
      <c r="N20" s="398">
        <v>0.3</v>
      </c>
      <c r="O20" s="398">
        <v>0.1</v>
      </c>
      <c r="P20" s="397">
        <f t="shared" si="0"/>
        <v>0.05</v>
      </c>
      <c r="Q20" s="398">
        <v>0.45</v>
      </c>
      <c r="R20" s="398">
        <v>0.04</v>
      </c>
      <c r="S20" s="398">
        <v>34</v>
      </c>
      <c r="T20" s="398">
        <v>0.05</v>
      </c>
      <c r="U20" s="398">
        <v>9</v>
      </c>
      <c r="V20" s="398">
        <v>440</v>
      </c>
      <c r="W20" s="398"/>
      <c r="X20" s="398">
        <v>0.8</v>
      </c>
      <c r="Y20" s="398"/>
      <c r="Z20" s="398"/>
      <c r="AA20" s="398"/>
      <c r="AB20" s="398">
        <v>0.26</v>
      </c>
      <c r="AC20" s="398">
        <v>0.35</v>
      </c>
      <c r="AD20" s="398">
        <v>0.53</v>
      </c>
      <c r="AE20" s="398">
        <v>0.6</v>
      </c>
      <c r="AF20" s="398">
        <v>0.18</v>
      </c>
      <c r="AG20" s="398">
        <v>0.2</v>
      </c>
      <c r="AH20" s="398">
        <v>0.38</v>
      </c>
      <c r="AI20" s="398">
        <v>0.44</v>
      </c>
      <c r="AJ20" s="398"/>
      <c r="AK20" s="398"/>
      <c r="AL20" s="398">
        <v>0.44</v>
      </c>
      <c r="AM20" s="398">
        <v>0.18</v>
      </c>
      <c r="AN20" s="398">
        <v>0.53</v>
      </c>
      <c r="AO20" s="401"/>
      <c r="AP20" s="401"/>
      <c r="AQ20" s="401"/>
      <c r="AR20" s="401"/>
      <c r="AS20" s="401"/>
      <c r="AT20" s="401"/>
      <c r="AU20" s="401"/>
      <c r="AV20" s="401"/>
      <c r="AW20" s="401"/>
      <c r="AX20" s="401"/>
      <c r="AY20" s="401"/>
      <c r="AZ20" s="401"/>
      <c r="BA20" s="401"/>
      <c r="BB20" s="401"/>
      <c r="BC20" s="401"/>
      <c r="BD20" s="401"/>
      <c r="BE20" s="401"/>
    </row>
    <row r="21" spans="1:57" ht="12.75">
      <c r="A21" s="387"/>
      <c r="B21" s="399" t="s">
        <v>347</v>
      </c>
      <c r="C21" s="397"/>
      <c r="D21" s="397"/>
      <c r="E21" s="397">
        <v>100</v>
      </c>
      <c r="F21" s="397">
        <v>1</v>
      </c>
      <c r="G21" s="398">
        <v>89</v>
      </c>
      <c r="H21" s="398">
        <v>2.75</v>
      </c>
      <c r="I21" s="398">
        <v>2</v>
      </c>
      <c r="J21" s="398">
        <v>5</v>
      </c>
      <c r="K21" s="398"/>
      <c r="L21" s="398">
        <v>0.3</v>
      </c>
      <c r="M21" s="398">
        <v>1.3</v>
      </c>
      <c r="N21" s="398">
        <v>0.9</v>
      </c>
      <c r="O21" s="398">
        <v>0.9</v>
      </c>
      <c r="P21" s="397">
        <f t="shared" si="0"/>
        <v>0.25</v>
      </c>
      <c r="Q21" s="398">
        <v>1</v>
      </c>
      <c r="R21" s="398">
        <v>0.7</v>
      </c>
      <c r="S21" s="398">
        <v>4</v>
      </c>
      <c r="T21" s="398">
        <v>0.95</v>
      </c>
      <c r="U21" s="398"/>
      <c r="V21" s="398">
        <v>1808</v>
      </c>
      <c r="W21" s="398">
        <v>400</v>
      </c>
      <c r="X21" s="398">
        <v>1.1</v>
      </c>
      <c r="Y21" s="398"/>
      <c r="Z21" s="398"/>
      <c r="AA21" s="398"/>
      <c r="AB21" s="398">
        <v>0.9</v>
      </c>
      <c r="AC21" s="398">
        <v>2.7</v>
      </c>
      <c r="AD21" s="398">
        <v>3.4</v>
      </c>
      <c r="AE21" s="398">
        <v>2.4</v>
      </c>
      <c r="AF21" s="398">
        <v>0.7</v>
      </c>
      <c r="AG21" s="398">
        <v>0.23</v>
      </c>
      <c r="AH21" s="398">
        <v>0.93</v>
      </c>
      <c r="AI21" s="398">
        <v>1.5</v>
      </c>
      <c r="AJ21" s="398"/>
      <c r="AK21" s="398"/>
      <c r="AL21" s="398">
        <v>1.6</v>
      </c>
      <c r="AM21" s="398">
        <v>0.5</v>
      </c>
      <c r="AN21" s="398">
        <v>2.8</v>
      </c>
      <c r="AO21" s="401"/>
      <c r="AP21" s="401"/>
      <c r="AQ21" s="401"/>
      <c r="AR21" s="401"/>
      <c r="AS21" s="401"/>
      <c r="AT21" s="401"/>
      <c r="AU21" s="401"/>
      <c r="AV21" s="401"/>
      <c r="AW21" s="401"/>
      <c r="AX21" s="401"/>
      <c r="AY21" s="401"/>
      <c r="AZ21" s="401"/>
      <c r="BA21" s="401"/>
      <c r="BB21" s="401"/>
      <c r="BC21" s="401"/>
      <c r="BD21" s="401"/>
      <c r="BE21" s="401"/>
    </row>
    <row r="22" spans="1:57" ht="12.75">
      <c r="A22" s="387"/>
      <c r="B22" s="399" t="s">
        <v>348</v>
      </c>
      <c r="C22" s="397"/>
      <c r="D22" s="397"/>
      <c r="E22" s="397">
        <v>100</v>
      </c>
      <c r="F22" s="397">
        <v>1</v>
      </c>
      <c r="G22" s="398">
        <v>91</v>
      </c>
      <c r="H22" s="398">
        <v>2.11</v>
      </c>
      <c r="I22" s="398">
        <v>38</v>
      </c>
      <c r="J22" s="398">
        <v>3.8</v>
      </c>
      <c r="K22" s="398"/>
      <c r="L22" s="398">
        <v>11.1</v>
      </c>
      <c r="M22" s="398">
        <v>0.68</v>
      </c>
      <c r="N22" s="398">
        <v>1.17</v>
      </c>
      <c r="O22" s="398">
        <v>0.3</v>
      </c>
      <c r="P22" s="397">
        <f t="shared" si="0"/>
        <v>-0.040000000000000036</v>
      </c>
      <c r="Q22" s="398">
        <v>1.29</v>
      </c>
      <c r="R22" s="398"/>
      <c r="S22" s="398">
        <v>54</v>
      </c>
      <c r="T22" s="398"/>
      <c r="U22" s="398">
        <v>65</v>
      </c>
      <c r="V22" s="398">
        <v>6700</v>
      </c>
      <c r="W22" s="398">
        <v>2300</v>
      </c>
      <c r="X22" s="398">
        <v>2.3</v>
      </c>
      <c r="Y22" s="398"/>
      <c r="Z22" s="398"/>
      <c r="AA22" s="398"/>
      <c r="AB22" s="398">
        <v>1.1</v>
      </c>
      <c r="AC22" s="398">
        <v>1.51</v>
      </c>
      <c r="AD22" s="398">
        <v>2.6</v>
      </c>
      <c r="AE22" s="398">
        <v>2.3</v>
      </c>
      <c r="AF22" s="398">
        <v>0.7</v>
      </c>
      <c r="AG22" s="398">
        <v>0.47</v>
      </c>
      <c r="AH22" s="398">
        <v>1.17</v>
      </c>
      <c r="AI22" s="398">
        <v>1.5</v>
      </c>
      <c r="AJ22" s="398"/>
      <c r="AK22" s="398"/>
      <c r="AL22" s="398">
        <v>1.71</v>
      </c>
      <c r="AM22" s="398">
        <v>0.44</v>
      </c>
      <c r="AN22" s="398">
        <v>1.94</v>
      </c>
      <c r="AO22" s="401">
        <v>2.07</v>
      </c>
      <c r="AP22" s="401"/>
      <c r="AQ22" s="401"/>
      <c r="AR22" s="401"/>
      <c r="AS22" s="401">
        <v>0.935</v>
      </c>
      <c r="AT22" s="401">
        <v>1.2533</v>
      </c>
      <c r="AU22" s="401">
        <v>2.262</v>
      </c>
      <c r="AV22" s="401">
        <v>1.84</v>
      </c>
      <c r="AW22" s="401">
        <v>0.63</v>
      </c>
      <c r="AX22" s="401">
        <v>0.3525</v>
      </c>
      <c r="AY22" s="401"/>
      <c r="AZ22" s="401">
        <v>1.305</v>
      </c>
      <c r="BA22" s="401"/>
      <c r="BB22" s="401"/>
      <c r="BC22" s="401">
        <v>1.3337999999999999</v>
      </c>
      <c r="BD22" s="401"/>
      <c r="BE22" s="401">
        <v>1.5907999999999998</v>
      </c>
    </row>
    <row r="23" spans="1:57" ht="12.75">
      <c r="A23" s="387"/>
      <c r="B23" s="399" t="s">
        <v>349</v>
      </c>
      <c r="C23" s="397"/>
      <c r="D23" s="397"/>
      <c r="E23" s="397">
        <v>100</v>
      </c>
      <c r="F23" s="397">
        <v>1</v>
      </c>
      <c r="G23" s="398">
        <v>90</v>
      </c>
      <c r="H23" s="398">
        <v>4.12</v>
      </c>
      <c r="I23" s="398">
        <v>80</v>
      </c>
      <c r="J23" s="398">
        <v>0.5</v>
      </c>
      <c r="K23" s="398"/>
      <c r="L23" s="398">
        <v>0.2</v>
      </c>
      <c r="M23" s="398">
        <v>0.6</v>
      </c>
      <c r="N23" s="398">
        <v>1</v>
      </c>
      <c r="O23" s="398">
        <v>1</v>
      </c>
      <c r="P23" s="397">
        <f t="shared" si="0"/>
        <v>0.7</v>
      </c>
      <c r="Q23" s="398"/>
      <c r="R23" s="398"/>
      <c r="S23" s="398">
        <v>4</v>
      </c>
      <c r="T23" s="398">
        <v>0.01</v>
      </c>
      <c r="U23" s="398">
        <v>30</v>
      </c>
      <c r="V23" s="398">
        <v>209</v>
      </c>
      <c r="W23" s="398">
        <v>400</v>
      </c>
      <c r="X23" s="398">
        <v>3.4</v>
      </c>
      <c r="Y23" s="398"/>
      <c r="Z23" s="398"/>
      <c r="AA23" s="398"/>
      <c r="AB23" s="398">
        <v>2.5</v>
      </c>
      <c r="AC23" s="398">
        <v>5.7</v>
      </c>
      <c r="AD23" s="398">
        <v>8.7</v>
      </c>
      <c r="AE23" s="398">
        <v>7</v>
      </c>
      <c r="AF23" s="398">
        <v>2.7</v>
      </c>
      <c r="AG23" s="398">
        <v>0.3</v>
      </c>
      <c r="AH23" s="398">
        <v>3</v>
      </c>
      <c r="AI23" s="398">
        <v>4.6</v>
      </c>
      <c r="AJ23" s="398"/>
      <c r="AK23" s="398"/>
      <c r="AL23" s="398">
        <v>3.8</v>
      </c>
      <c r="AM23" s="398">
        <v>1</v>
      </c>
      <c r="AN23" s="398">
        <v>6.8</v>
      </c>
      <c r="AO23" s="401">
        <v>3.298</v>
      </c>
      <c r="AP23" s="401"/>
      <c r="AQ23" s="401"/>
      <c r="AR23" s="401"/>
      <c r="AS23" s="401">
        <v>2.4</v>
      </c>
      <c r="AT23" s="401">
        <v>5.586</v>
      </c>
      <c r="AU23" s="401">
        <v>0.7829999999999999</v>
      </c>
      <c r="AV23" s="401">
        <v>6.79</v>
      </c>
      <c r="AW23" s="401">
        <v>2.673</v>
      </c>
      <c r="AX23" s="401">
        <v>0.252</v>
      </c>
      <c r="AY23" s="401"/>
      <c r="AZ23" s="401">
        <v>4.553999999999999</v>
      </c>
      <c r="BA23" s="401"/>
      <c r="BB23" s="401"/>
      <c r="BC23" s="401">
        <v>3.7239999999999998</v>
      </c>
      <c r="BD23" s="401"/>
      <c r="BE23" s="401">
        <v>6.664</v>
      </c>
    </row>
    <row r="24" spans="1:57" ht="12.75">
      <c r="A24" s="387"/>
      <c r="B24" s="417" t="s">
        <v>518</v>
      </c>
      <c r="C24" s="397"/>
      <c r="D24" s="397"/>
      <c r="E24" s="397">
        <v>100</v>
      </c>
      <c r="F24" s="397">
        <v>1</v>
      </c>
      <c r="G24" s="398">
        <v>87</v>
      </c>
      <c r="H24" s="398">
        <v>2.92</v>
      </c>
      <c r="I24" s="398">
        <v>2.4</v>
      </c>
      <c r="J24" s="398">
        <v>0.3</v>
      </c>
      <c r="K24" s="398"/>
      <c r="L24" s="398">
        <v>7.6</v>
      </c>
      <c r="M24" s="398">
        <v>0.15</v>
      </c>
      <c r="N24" s="398">
        <v>0.08</v>
      </c>
      <c r="O24" s="398"/>
      <c r="P24" s="397">
        <f t="shared" si="0"/>
        <v>-0.075</v>
      </c>
      <c r="Q24" s="398">
        <v>0.23</v>
      </c>
      <c r="R24" s="398"/>
      <c r="S24" s="398"/>
      <c r="T24" s="398"/>
      <c r="U24" s="398"/>
      <c r="V24" s="398"/>
      <c r="W24" s="398"/>
      <c r="X24" s="398"/>
      <c r="Y24" s="398"/>
      <c r="Z24" s="398"/>
      <c r="AA24" s="398"/>
      <c r="AB24" s="398"/>
      <c r="AC24" s="398"/>
      <c r="AD24" s="398"/>
      <c r="AE24" s="398"/>
      <c r="AF24" s="398"/>
      <c r="AG24" s="398"/>
      <c r="AH24" s="398"/>
      <c r="AI24" s="398"/>
      <c r="AJ24" s="398"/>
      <c r="AK24" s="398"/>
      <c r="AL24" s="398"/>
      <c r="AM24" s="398"/>
      <c r="AN24" s="398"/>
      <c r="AO24" s="401"/>
      <c r="AP24" s="401"/>
      <c r="AQ24" s="401"/>
      <c r="AR24" s="401"/>
      <c r="AS24" s="401"/>
      <c r="AT24" s="401"/>
      <c r="AU24" s="401"/>
      <c r="AV24" s="401"/>
      <c r="AW24" s="401"/>
      <c r="AX24" s="401"/>
      <c r="AY24" s="401"/>
      <c r="AZ24" s="401"/>
      <c r="BA24" s="401"/>
      <c r="BB24" s="401"/>
      <c r="BC24" s="401"/>
      <c r="BD24" s="401"/>
      <c r="BE24" s="401"/>
    </row>
    <row r="25" spans="1:57" ht="12.75">
      <c r="A25" s="387"/>
      <c r="B25" s="399" t="s">
        <v>350</v>
      </c>
      <c r="C25" s="397"/>
      <c r="D25" s="397"/>
      <c r="E25" s="397">
        <v>100</v>
      </c>
      <c r="F25" s="397">
        <v>1</v>
      </c>
      <c r="G25" s="398">
        <v>90</v>
      </c>
      <c r="H25" s="398"/>
      <c r="I25" s="398">
        <v>16.6</v>
      </c>
      <c r="J25" s="398"/>
      <c r="K25" s="398"/>
      <c r="L25" s="398">
        <v>0</v>
      </c>
      <c r="M25" s="398">
        <v>1.6</v>
      </c>
      <c r="N25" s="398">
        <v>0.75</v>
      </c>
      <c r="O25" s="398"/>
      <c r="P25" s="397">
        <f t="shared" si="0"/>
        <v>-0.8</v>
      </c>
      <c r="Q25" s="398">
        <v>0.72</v>
      </c>
      <c r="R25" s="398"/>
      <c r="S25" s="398">
        <v>88</v>
      </c>
      <c r="T25" s="398">
        <v>0.36</v>
      </c>
      <c r="U25" s="398">
        <v>111</v>
      </c>
      <c r="V25" s="398"/>
      <c r="W25" s="398"/>
      <c r="X25" s="398">
        <v>0.14</v>
      </c>
      <c r="Y25" s="398"/>
      <c r="Z25" s="398"/>
      <c r="AA25" s="398"/>
      <c r="AB25" s="398">
        <v>0.09</v>
      </c>
      <c r="AC25" s="398">
        <v>0.21</v>
      </c>
      <c r="AD25" s="398"/>
      <c r="AE25" s="398">
        <v>0.33</v>
      </c>
      <c r="AF25" s="398">
        <v>0.06</v>
      </c>
      <c r="AG25" s="398"/>
      <c r="AH25" s="398">
        <v>0.06</v>
      </c>
      <c r="AI25" s="398">
        <v>0.06</v>
      </c>
      <c r="AJ25" s="398"/>
      <c r="AK25" s="398"/>
      <c r="AL25" s="398">
        <v>0.21</v>
      </c>
      <c r="AM25" s="398"/>
      <c r="AN25" s="398">
        <v>2.9</v>
      </c>
      <c r="AO25" s="401"/>
      <c r="AP25" s="401"/>
      <c r="AQ25" s="401"/>
      <c r="AR25" s="401"/>
      <c r="AS25" s="401"/>
      <c r="AT25" s="401"/>
      <c r="AU25" s="401"/>
      <c r="AV25" s="401"/>
      <c r="AW25" s="401"/>
      <c r="AX25" s="401"/>
      <c r="AY25" s="401"/>
      <c r="AZ25" s="401"/>
      <c r="BA25" s="401"/>
      <c r="BB25" s="401"/>
      <c r="BC25" s="401"/>
      <c r="BD25" s="401"/>
      <c r="BE25" s="401"/>
    </row>
    <row r="26" spans="1:57" ht="12.75">
      <c r="A26" s="387"/>
      <c r="B26" s="399" t="s">
        <v>351</v>
      </c>
      <c r="C26" s="397"/>
      <c r="D26" s="397"/>
      <c r="E26" s="397">
        <v>100</v>
      </c>
      <c r="F26" s="397">
        <v>1</v>
      </c>
      <c r="G26" s="398">
        <v>91</v>
      </c>
      <c r="H26" s="398">
        <v>1.32</v>
      </c>
      <c r="I26" s="398">
        <v>6</v>
      </c>
      <c r="J26" s="398">
        <v>3.7</v>
      </c>
      <c r="K26" s="398"/>
      <c r="L26" s="398">
        <v>12.2</v>
      </c>
      <c r="M26" s="398">
        <v>1.4</v>
      </c>
      <c r="N26" s="398">
        <v>0.1</v>
      </c>
      <c r="O26" s="398"/>
      <c r="P26" s="397">
        <f t="shared" si="0"/>
        <v>-0.7</v>
      </c>
      <c r="Q26" s="398">
        <v>1</v>
      </c>
      <c r="R26" s="398"/>
      <c r="S26" s="398">
        <v>6</v>
      </c>
      <c r="T26" s="398">
        <v>0.1</v>
      </c>
      <c r="U26" s="398">
        <v>10</v>
      </c>
      <c r="V26" s="398">
        <v>748</v>
      </c>
      <c r="W26" s="398"/>
      <c r="X26" s="398">
        <v>0.28</v>
      </c>
      <c r="Y26" s="398"/>
      <c r="Z26" s="398"/>
      <c r="AA26" s="398"/>
      <c r="AB26" s="398"/>
      <c r="AC26" s="398"/>
      <c r="AD26" s="398"/>
      <c r="AE26" s="398">
        <v>0.2</v>
      </c>
      <c r="AF26" s="398">
        <v>0.08</v>
      </c>
      <c r="AG26" s="398">
        <v>0.11</v>
      </c>
      <c r="AH26" s="398">
        <v>0.19</v>
      </c>
      <c r="AI26" s="398"/>
      <c r="AJ26" s="398"/>
      <c r="AK26" s="398"/>
      <c r="AL26" s="398"/>
      <c r="AM26" s="398">
        <v>0.06</v>
      </c>
      <c r="AN26" s="398">
        <v>0</v>
      </c>
      <c r="AO26" s="401">
        <v>0.23800000000000002</v>
      </c>
      <c r="AP26" s="401"/>
      <c r="AQ26" s="401"/>
      <c r="AR26" s="401"/>
      <c r="AS26" s="401"/>
      <c r="AT26" s="401"/>
      <c r="AU26" s="401"/>
      <c r="AV26" s="401">
        <v>0.11600000000000002</v>
      </c>
      <c r="AW26" s="401">
        <v>0.0664</v>
      </c>
      <c r="AX26" s="401">
        <v>0.0528</v>
      </c>
      <c r="AY26" s="401"/>
      <c r="AZ26" s="401"/>
      <c r="BA26" s="401"/>
      <c r="BB26" s="401"/>
      <c r="BC26" s="401"/>
      <c r="BD26" s="401"/>
      <c r="BE26" s="401"/>
    </row>
    <row r="27" spans="1:57" ht="12.75">
      <c r="A27" s="387"/>
      <c r="B27" s="399" t="s">
        <v>352</v>
      </c>
      <c r="C27" s="397"/>
      <c r="D27" s="397"/>
      <c r="E27" s="397">
        <v>100</v>
      </c>
      <c r="F27" s="397">
        <v>1</v>
      </c>
      <c r="G27" s="398">
        <v>93</v>
      </c>
      <c r="H27" s="398">
        <v>1.52</v>
      </c>
      <c r="I27" s="398">
        <v>22</v>
      </c>
      <c r="J27" s="398">
        <v>6</v>
      </c>
      <c r="K27" s="398"/>
      <c r="L27" s="398">
        <v>12</v>
      </c>
      <c r="M27" s="398">
        <v>0.17</v>
      </c>
      <c r="N27" s="398">
        <v>0.6</v>
      </c>
      <c r="O27" s="398"/>
      <c r="P27" s="397">
        <f t="shared" si="0"/>
        <v>-0.085</v>
      </c>
      <c r="Q27" s="398">
        <v>0.6</v>
      </c>
      <c r="R27" s="398">
        <v>0.03</v>
      </c>
      <c r="S27" s="398"/>
      <c r="T27" s="398">
        <v>0.06</v>
      </c>
      <c r="U27" s="398"/>
      <c r="V27" s="398">
        <v>1100</v>
      </c>
      <c r="W27" s="398"/>
      <c r="X27" s="398">
        <v>2.3</v>
      </c>
      <c r="Y27" s="398"/>
      <c r="Z27" s="398"/>
      <c r="AA27" s="398"/>
      <c r="AB27" s="398">
        <v>0.3</v>
      </c>
      <c r="AC27" s="398">
        <v>1</v>
      </c>
      <c r="AD27" s="398">
        <v>1.49</v>
      </c>
      <c r="AE27" s="398">
        <v>0.54</v>
      </c>
      <c r="AF27" s="398">
        <v>0.33</v>
      </c>
      <c r="AG27" s="398">
        <v>0.2</v>
      </c>
      <c r="AH27" s="398">
        <v>0.53</v>
      </c>
      <c r="AI27" s="398">
        <v>0.8</v>
      </c>
      <c r="AJ27" s="398"/>
      <c r="AK27" s="398"/>
      <c r="AL27" s="398">
        <v>0.6</v>
      </c>
      <c r="AM27" s="398">
        <v>0.2</v>
      </c>
      <c r="AN27" s="398">
        <v>1</v>
      </c>
      <c r="AO27" s="401">
        <v>2.0469999999999997</v>
      </c>
      <c r="AP27" s="401"/>
      <c r="AQ27" s="401"/>
      <c r="AR27" s="401"/>
      <c r="AS27" s="401">
        <v>0.282</v>
      </c>
      <c r="AT27" s="401">
        <v>0.88</v>
      </c>
      <c r="AU27" s="401">
        <v>1.3857</v>
      </c>
      <c r="AV27" s="401">
        <v>0.4374</v>
      </c>
      <c r="AW27" s="401">
        <v>0.3003</v>
      </c>
      <c r="AX27" s="401">
        <v>0.17</v>
      </c>
      <c r="AY27" s="401"/>
      <c r="AZ27" s="401">
        <v>0.728</v>
      </c>
      <c r="BA27" s="401"/>
      <c r="BB27" s="401"/>
      <c r="BC27" s="401">
        <v>0.504</v>
      </c>
      <c r="BD27" s="401"/>
      <c r="BE27" s="401">
        <v>0.88</v>
      </c>
    </row>
    <row r="28" spans="1:57" ht="12.75">
      <c r="A28" s="387"/>
      <c r="B28" s="399" t="s">
        <v>353</v>
      </c>
      <c r="C28" s="397"/>
      <c r="D28" s="397"/>
      <c r="E28" s="397">
        <v>100</v>
      </c>
      <c r="F28" s="397">
        <v>1</v>
      </c>
      <c r="G28" s="398">
        <v>87</v>
      </c>
      <c r="H28" s="398">
        <v>3.39</v>
      </c>
      <c r="I28" s="398">
        <v>7.9</v>
      </c>
      <c r="J28" s="398">
        <v>3.5</v>
      </c>
      <c r="K28" s="398"/>
      <c r="L28" s="398">
        <v>1.9</v>
      </c>
      <c r="M28" s="398">
        <v>0.01</v>
      </c>
      <c r="N28" s="398">
        <v>0.25</v>
      </c>
      <c r="O28" s="398">
        <v>0.09</v>
      </c>
      <c r="P28" s="397">
        <f t="shared" si="0"/>
        <v>0.08499999999999999</v>
      </c>
      <c r="Q28" s="398">
        <v>0.3</v>
      </c>
      <c r="R28" s="398">
        <v>0.04</v>
      </c>
      <c r="S28" s="398">
        <v>6</v>
      </c>
      <c r="T28" s="398">
        <v>0.02</v>
      </c>
      <c r="U28" s="398">
        <v>15</v>
      </c>
      <c r="V28" s="398">
        <v>1100</v>
      </c>
      <c r="W28" s="398">
        <v>116</v>
      </c>
      <c r="X28" s="398">
        <v>0.4</v>
      </c>
      <c r="Y28" s="398"/>
      <c r="Z28" s="398"/>
      <c r="AA28" s="398"/>
      <c r="AB28" s="398">
        <v>2.25</v>
      </c>
      <c r="AC28" s="398">
        <v>0.29</v>
      </c>
      <c r="AD28" s="398">
        <v>1</v>
      </c>
      <c r="AE28" s="398">
        <v>0.24</v>
      </c>
      <c r="AF28" s="398">
        <v>0.18</v>
      </c>
      <c r="AG28" s="398">
        <v>0.18</v>
      </c>
      <c r="AH28" s="398">
        <v>0.36</v>
      </c>
      <c r="AI28" s="398">
        <v>0.42</v>
      </c>
      <c r="AJ28" s="398"/>
      <c r="AK28" s="398"/>
      <c r="AL28" s="398">
        <v>0.29</v>
      </c>
      <c r="AM28" s="398">
        <v>0.07</v>
      </c>
      <c r="AN28" s="398">
        <v>0.42</v>
      </c>
      <c r="AO28" s="401"/>
      <c r="AP28" s="401"/>
      <c r="AQ28" s="401"/>
      <c r="AR28" s="401"/>
      <c r="AS28" s="401"/>
      <c r="AT28" s="401"/>
      <c r="AU28" s="401"/>
      <c r="AV28" s="401"/>
      <c r="AW28" s="401"/>
      <c r="AX28" s="401"/>
      <c r="AY28" s="401"/>
      <c r="AZ28" s="401"/>
      <c r="BA28" s="401"/>
      <c r="BB28" s="401"/>
      <c r="BC28" s="401"/>
      <c r="BD28" s="401"/>
      <c r="BE28" s="401"/>
    </row>
    <row r="29" spans="1:57" ht="12.75">
      <c r="A29" s="387"/>
      <c r="B29" s="399" t="s">
        <v>354</v>
      </c>
      <c r="C29" s="397"/>
      <c r="D29" s="397"/>
      <c r="E29" s="397">
        <v>100</v>
      </c>
      <c r="F29" s="397">
        <v>1</v>
      </c>
      <c r="G29" s="398">
        <v>87</v>
      </c>
      <c r="H29" s="398">
        <v>3.56</v>
      </c>
      <c r="I29" s="398">
        <v>8.4</v>
      </c>
      <c r="J29" s="398">
        <v>6</v>
      </c>
      <c r="K29" s="398"/>
      <c r="L29" s="398">
        <v>2</v>
      </c>
      <c r="M29" s="398">
        <v>0.01</v>
      </c>
      <c r="N29" s="398">
        <v>0.26</v>
      </c>
      <c r="O29" s="398">
        <v>0.09</v>
      </c>
      <c r="P29" s="397">
        <f t="shared" si="0"/>
        <v>0.08499999999999999</v>
      </c>
      <c r="Q29" s="398">
        <v>0.31</v>
      </c>
      <c r="R29" s="398">
        <v>0.05</v>
      </c>
      <c r="S29" s="398">
        <v>6</v>
      </c>
      <c r="T29" s="398">
        <v>0.01</v>
      </c>
      <c r="U29" s="398">
        <v>19</v>
      </c>
      <c r="V29" s="398"/>
      <c r="W29" s="398">
        <v>112</v>
      </c>
      <c r="X29" s="398">
        <v>0.43</v>
      </c>
      <c r="Y29" s="398"/>
      <c r="Z29" s="398"/>
      <c r="AA29" s="398"/>
      <c r="AB29" s="398">
        <v>0.27</v>
      </c>
      <c r="AC29" s="398">
        <v>0.31</v>
      </c>
      <c r="AD29" s="398">
        <v>1.06</v>
      </c>
      <c r="AE29" s="398">
        <v>0.28</v>
      </c>
      <c r="AF29" s="398">
        <v>0.2</v>
      </c>
      <c r="AG29" s="398">
        <v>0.19</v>
      </c>
      <c r="AH29" s="398">
        <v>0.39</v>
      </c>
      <c r="AI29" s="398">
        <v>0.42</v>
      </c>
      <c r="AJ29" s="398"/>
      <c r="AK29" s="398"/>
      <c r="AL29" s="398">
        <v>0.31</v>
      </c>
      <c r="AM29" s="398">
        <v>0.07</v>
      </c>
      <c r="AN29" s="398">
        <v>0.42</v>
      </c>
      <c r="AO29" s="401"/>
      <c r="AP29" s="401"/>
      <c r="AQ29" s="401"/>
      <c r="AR29" s="401"/>
      <c r="AS29" s="401"/>
      <c r="AT29" s="401"/>
      <c r="AU29" s="401"/>
      <c r="AV29" s="401"/>
      <c r="AW29" s="401"/>
      <c r="AX29" s="401"/>
      <c r="AY29" s="401"/>
      <c r="AZ29" s="401"/>
      <c r="BA29" s="401"/>
      <c r="BB29" s="401"/>
      <c r="BC29" s="401"/>
      <c r="BD29" s="401"/>
      <c r="BE29" s="401"/>
    </row>
    <row r="30" spans="1:57" ht="12.75">
      <c r="A30" s="387"/>
      <c r="B30" s="399" t="s">
        <v>355</v>
      </c>
      <c r="C30" s="397"/>
      <c r="D30" s="397"/>
      <c r="E30" s="397">
        <v>100</v>
      </c>
      <c r="F30" s="397">
        <v>1</v>
      </c>
      <c r="G30" s="398">
        <v>88</v>
      </c>
      <c r="H30" s="398">
        <v>2.84</v>
      </c>
      <c r="I30" s="398">
        <v>7.5</v>
      </c>
      <c r="J30" s="398">
        <v>3</v>
      </c>
      <c r="K30" s="398"/>
      <c r="L30" s="398">
        <v>10</v>
      </c>
      <c r="M30" s="398">
        <v>0.04</v>
      </c>
      <c r="N30" s="398">
        <v>0.2</v>
      </c>
      <c r="O30" s="398">
        <v>0.07</v>
      </c>
      <c r="P30" s="397">
        <f t="shared" si="0"/>
        <v>0.05</v>
      </c>
      <c r="Q30" s="398">
        <v>0.53</v>
      </c>
      <c r="R30" s="398"/>
      <c r="S30" s="398"/>
      <c r="T30" s="398"/>
      <c r="U30" s="398"/>
      <c r="V30" s="398">
        <v>350</v>
      </c>
      <c r="W30" s="398"/>
      <c r="X30" s="398">
        <v>0.3</v>
      </c>
      <c r="Y30" s="398"/>
      <c r="Z30" s="398"/>
      <c r="AA30" s="398"/>
      <c r="AB30" s="398"/>
      <c r="AC30" s="398"/>
      <c r="AD30" s="398">
        <v>1</v>
      </c>
      <c r="AE30" s="398">
        <v>0.16</v>
      </c>
      <c r="AF30" s="398">
        <v>0.14</v>
      </c>
      <c r="AG30" s="398">
        <v>0.13</v>
      </c>
      <c r="AH30" s="398">
        <v>0.27</v>
      </c>
      <c r="AI30" s="398"/>
      <c r="AJ30" s="398"/>
      <c r="AK30" s="398"/>
      <c r="AL30" s="398"/>
      <c r="AM30" s="398">
        <v>0.05</v>
      </c>
      <c r="AN30" s="398"/>
      <c r="AO30" s="401"/>
      <c r="AP30" s="401"/>
      <c r="AQ30" s="401"/>
      <c r="AR30" s="401"/>
      <c r="AS30" s="401"/>
      <c r="AT30" s="401"/>
      <c r="AU30" s="401"/>
      <c r="AV30" s="401"/>
      <c r="AW30" s="401"/>
      <c r="AX30" s="401"/>
      <c r="AY30" s="401"/>
      <c r="AZ30" s="401"/>
      <c r="BA30" s="401"/>
      <c r="BB30" s="401"/>
      <c r="BC30" s="401"/>
      <c r="BD30" s="401"/>
      <c r="BE30" s="401"/>
    </row>
    <row r="31" spans="1:57" ht="12.75">
      <c r="A31" s="387"/>
      <c r="B31" s="399" t="s">
        <v>356</v>
      </c>
      <c r="C31" s="397"/>
      <c r="D31" s="397"/>
      <c r="E31" s="397">
        <v>100</v>
      </c>
      <c r="F31" s="397">
        <v>1</v>
      </c>
      <c r="G31" s="398">
        <v>89</v>
      </c>
      <c r="H31" s="398">
        <v>0.53</v>
      </c>
      <c r="I31" s="398">
        <v>2.3</v>
      </c>
      <c r="J31" s="398">
        <v>0.4</v>
      </c>
      <c r="K31" s="398"/>
      <c r="L31" s="398">
        <v>35</v>
      </c>
      <c r="M31" s="398">
        <v>0.11</v>
      </c>
      <c r="N31" s="398">
        <v>0.04</v>
      </c>
      <c r="O31" s="398"/>
      <c r="P31" s="397">
        <f t="shared" si="0"/>
        <v>-0.055</v>
      </c>
      <c r="Q31" s="398">
        <v>0.76</v>
      </c>
      <c r="R31" s="398"/>
      <c r="S31" s="398">
        <v>6</v>
      </c>
      <c r="T31" s="398"/>
      <c r="U31" s="398"/>
      <c r="V31" s="398"/>
      <c r="W31" s="398"/>
      <c r="X31" s="398"/>
      <c r="Y31" s="398"/>
      <c r="Z31" s="398"/>
      <c r="AA31" s="398"/>
      <c r="AB31" s="398"/>
      <c r="AC31" s="398"/>
      <c r="AD31" s="398"/>
      <c r="AE31" s="398"/>
      <c r="AF31" s="398"/>
      <c r="AG31" s="398"/>
      <c r="AH31" s="398"/>
      <c r="AI31" s="398"/>
      <c r="AJ31" s="398"/>
      <c r="AK31" s="398"/>
      <c r="AL31" s="398"/>
      <c r="AM31" s="398"/>
      <c r="AN31" s="398"/>
      <c r="AO31" s="401"/>
      <c r="AP31" s="401"/>
      <c r="AQ31" s="401"/>
      <c r="AR31" s="401"/>
      <c r="AS31" s="401"/>
      <c r="AT31" s="401"/>
      <c r="AU31" s="401"/>
      <c r="AV31" s="401"/>
      <c r="AW31" s="401"/>
      <c r="AX31" s="401"/>
      <c r="AY31" s="401"/>
      <c r="AZ31" s="401"/>
      <c r="BA31" s="401"/>
      <c r="BB31" s="401"/>
      <c r="BC31" s="401"/>
      <c r="BD31" s="401"/>
      <c r="BE31" s="401"/>
    </row>
    <row r="32" spans="1:57" ht="12.75">
      <c r="A32" s="387"/>
      <c r="B32" s="399" t="s">
        <v>357</v>
      </c>
      <c r="C32" s="397"/>
      <c r="D32" s="397"/>
      <c r="E32" s="397">
        <v>100</v>
      </c>
      <c r="F32" s="397">
        <v>1</v>
      </c>
      <c r="G32" s="398">
        <v>53</v>
      </c>
      <c r="H32" s="398">
        <v>1.54</v>
      </c>
      <c r="I32" s="398">
        <v>23</v>
      </c>
      <c r="J32" s="398"/>
      <c r="K32" s="398"/>
      <c r="L32" s="398"/>
      <c r="M32" s="398">
        <v>0.14</v>
      </c>
      <c r="N32" s="398">
        <v>1.8</v>
      </c>
      <c r="O32" s="398"/>
      <c r="P32" s="397">
        <f t="shared" si="0"/>
        <v>-0.07</v>
      </c>
      <c r="Q32" s="398">
        <v>2.3</v>
      </c>
      <c r="R32" s="398"/>
      <c r="S32" s="398">
        <v>24</v>
      </c>
      <c r="T32" s="398">
        <v>0.1</v>
      </c>
      <c r="U32" s="398">
        <v>66</v>
      </c>
      <c r="V32" s="398">
        <v>2794</v>
      </c>
      <c r="W32" s="398"/>
      <c r="X32" s="398">
        <v>1.12</v>
      </c>
      <c r="Y32" s="398"/>
      <c r="Z32" s="398"/>
      <c r="AA32" s="398"/>
      <c r="AB32" s="398">
        <v>0.72</v>
      </c>
      <c r="AC32" s="398">
        <v>0.76</v>
      </c>
      <c r="AD32" s="398">
        <v>2</v>
      </c>
      <c r="AE32" s="398">
        <v>0.87</v>
      </c>
      <c r="AF32" s="398">
        <v>0.5</v>
      </c>
      <c r="AG32" s="398">
        <v>0.8</v>
      </c>
      <c r="AH32" s="398">
        <v>1.3</v>
      </c>
      <c r="AI32" s="398">
        <v>0.88</v>
      </c>
      <c r="AJ32" s="398"/>
      <c r="AK32" s="398"/>
      <c r="AL32" s="398">
        <v>0.96</v>
      </c>
      <c r="AM32" s="398">
        <v>0.05</v>
      </c>
      <c r="AN32" s="398">
        <v>1.26</v>
      </c>
      <c r="AO32" s="401"/>
      <c r="AP32" s="401"/>
      <c r="AQ32" s="401"/>
      <c r="AR32" s="401"/>
      <c r="AS32" s="401"/>
      <c r="AT32" s="401"/>
      <c r="AU32" s="401"/>
      <c r="AV32" s="401"/>
      <c r="AW32" s="401"/>
      <c r="AX32" s="401"/>
      <c r="AY32" s="401"/>
      <c r="AZ32" s="401"/>
      <c r="BA32" s="401"/>
      <c r="BB32" s="401"/>
      <c r="BC32" s="401"/>
      <c r="BD32" s="401"/>
      <c r="BE32" s="401"/>
    </row>
    <row r="33" spans="1:57" ht="12.75">
      <c r="A33" s="387"/>
      <c r="B33" s="399" t="s">
        <v>358</v>
      </c>
      <c r="C33" s="397"/>
      <c r="D33" s="397"/>
      <c r="E33" s="397">
        <v>100</v>
      </c>
      <c r="F33" s="397">
        <v>1</v>
      </c>
      <c r="G33" s="398">
        <v>90</v>
      </c>
      <c r="H33" s="398">
        <v>1.7</v>
      </c>
      <c r="I33" s="398">
        <v>20</v>
      </c>
      <c r="J33" s="398">
        <v>1</v>
      </c>
      <c r="K33" s="398"/>
      <c r="L33" s="398">
        <v>12</v>
      </c>
      <c r="M33" s="398">
        <v>0.3</v>
      </c>
      <c r="N33" s="398">
        <v>0.5</v>
      </c>
      <c r="O33" s="398">
        <v>0.15</v>
      </c>
      <c r="P33" s="397">
        <f t="shared" si="0"/>
        <v>0</v>
      </c>
      <c r="Q33" s="398">
        <v>0.3</v>
      </c>
      <c r="R33" s="398"/>
      <c r="S33" s="398">
        <v>4</v>
      </c>
      <c r="T33" s="398">
        <v>0.04</v>
      </c>
      <c r="U33" s="398">
        <v>100</v>
      </c>
      <c r="V33" s="398">
        <v>2000</v>
      </c>
      <c r="W33" s="398">
        <v>200</v>
      </c>
      <c r="X33" s="398">
        <v>1.3</v>
      </c>
      <c r="Y33" s="398"/>
      <c r="Z33" s="398"/>
      <c r="AA33" s="398"/>
      <c r="AB33" s="398">
        <v>0.7</v>
      </c>
      <c r="AC33" s="398">
        <v>0.7</v>
      </c>
      <c r="AD33" s="398">
        <v>1.7</v>
      </c>
      <c r="AE33" s="398">
        <v>0.9</v>
      </c>
      <c r="AF33" s="398">
        <v>0.6</v>
      </c>
      <c r="AG33" s="398">
        <v>0.4</v>
      </c>
      <c r="AH33" s="398">
        <v>1</v>
      </c>
      <c r="AI33" s="398">
        <v>0.9</v>
      </c>
      <c r="AJ33" s="398"/>
      <c r="AK33" s="398"/>
      <c r="AL33" s="398">
        <v>1.1</v>
      </c>
      <c r="AM33" s="398">
        <v>0.2</v>
      </c>
      <c r="AN33" s="398">
        <v>1.2</v>
      </c>
      <c r="AO33" s="401"/>
      <c r="AP33" s="401"/>
      <c r="AQ33" s="401"/>
      <c r="AR33" s="401"/>
      <c r="AS33" s="401"/>
      <c r="AT33" s="401"/>
      <c r="AU33" s="401"/>
      <c r="AV33" s="401"/>
      <c r="AW33" s="401"/>
      <c r="AX33" s="401"/>
      <c r="AY33" s="401"/>
      <c r="AZ33" s="401"/>
      <c r="BA33" s="401"/>
      <c r="BB33" s="401"/>
      <c r="BC33" s="401"/>
      <c r="BD33" s="401"/>
      <c r="BE33" s="401"/>
    </row>
    <row r="34" spans="1:57" ht="12.75">
      <c r="A34" s="387"/>
      <c r="B34" s="399" t="s">
        <v>359</v>
      </c>
      <c r="C34" s="402"/>
      <c r="D34" s="397"/>
      <c r="E34" s="397">
        <v>100</v>
      </c>
      <c r="F34" s="397">
        <v>1</v>
      </c>
      <c r="G34" s="398">
        <v>91</v>
      </c>
      <c r="H34" s="398"/>
      <c r="I34" s="398">
        <v>17.7</v>
      </c>
      <c r="J34" s="398">
        <v>0.9</v>
      </c>
      <c r="K34" s="398"/>
      <c r="L34" s="398">
        <v>10.9</v>
      </c>
      <c r="M34" s="398">
        <v>0.03</v>
      </c>
      <c r="N34" s="398">
        <v>0.5</v>
      </c>
      <c r="O34" s="398">
        <v>0.15</v>
      </c>
      <c r="P34" s="397">
        <f t="shared" si="0"/>
        <v>0.135</v>
      </c>
      <c r="Q34" s="398">
        <v>0.3</v>
      </c>
      <c r="R34" s="398"/>
      <c r="S34" s="398">
        <v>17</v>
      </c>
      <c r="T34" s="398">
        <v>0.04</v>
      </c>
      <c r="U34" s="398">
        <v>75</v>
      </c>
      <c r="V34" s="398">
        <v>1936</v>
      </c>
      <c r="W34" s="398"/>
      <c r="X34" s="398">
        <v>1.4</v>
      </c>
      <c r="Y34" s="398"/>
      <c r="Z34" s="398"/>
      <c r="AA34" s="398"/>
      <c r="AB34" s="398">
        <v>0.6</v>
      </c>
      <c r="AC34" s="398">
        <v>0.6</v>
      </c>
      <c r="AD34" s="398">
        <v>1.3</v>
      </c>
      <c r="AE34" s="398">
        <v>1.1</v>
      </c>
      <c r="AF34" s="398">
        <v>0.43</v>
      </c>
      <c r="AG34" s="398">
        <v>0.4</v>
      </c>
      <c r="AH34" s="398">
        <v>0.83</v>
      </c>
      <c r="AI34" s="398">
        <v>0.9</v>
      </c>
      <c r="AJ34" s="398"/>
      <c r="AK34" s="398"/>
      <c r="AL34" s="398">
        <v>0.9</v>
      </c>
      <c r="AM34" s="398">
        <v>0.25</v>
      </c>
      <c r="AN34" s="398">
        <v>1.1</v>
      </c>
      <c r="AO34" s="401"/>
      <c r="AP34" s="401"/>
      <c r="AQ34" s="401"/>
      <c r="AR34" s="401"/>
      <c r="AS34" s="401"/>
      <c r="AT34" s="401"/>
      <c r="AU34" s="401"/>
      <c r="AV34" s="401"/>
      <c r="AW34" s="401"/>
      <c r="AX34" s="401"/>
      <c r="AY34" s="401"/>
      <c r="AZ34" s="401"/>
      <c r="BA34" s="401"/>
      <c r="BB34" s="401"/>
      <c r="BC34" s="401"/>
      <c r="BD34" s="401"/>
      <c r="BE34" s="401"/>
    </row>
    <row r="35" spans="1:57" ht="12.75">
      <c r="A35" s="387"/>
      <c r="B35" s="399" t="s">
        <v>360</v>
      </c>
      <c r="C35" s="402"/>
      <c r="D35" s="397"/>
      <c r="E35" s="397">
        <v>100</v>
      </c>
      <c r="F35" s="397">
        <v>1</v>
      </c>
      <c r="G35" s="398">
        <v>88</v>
      </c>
      <c r="H35" s="398">
        <v>1.75</v>
      </c>
      <c r="I35" s="398">
        <v>21</v>
      </c>
      <c r="J35" s="398">
        <v>2</v>
      </c>
      <c r="K35" s="398"/>
      <c r="L35" s="398">
        <v>10</v>
      </c>
      <c r="M35" s="398">
        <v>0.2</v>
      </c>
      <c r="N35" s="398">
        <v>0.9</v>
      </c>
      <c r="O35" s="398">
        <v>0.22</v>
      </c>
      <c r="P35" s="397">
        <f t="shared" si="0"/>
        <v>0.12</v>
      </c>
      <c r="Q35" s="398">
        <v>1.3</v>
      </c>
      <c r="R35" s="398">
        <v>0.22</v>
      </c>
      <c r="S35" s="398">
        <v>24</v>
      </c>
      <c r="T35" s="398">
        <v>0.15</v>
      </c>
      <c r="U35" s="398">
        <v>80</v>
      </c>
      <c r="V35" s="398">
        <v>2420</v>
      </c>
      <c r="W35" s="398">
        <v>200</v>
      </c>
      <c r="X35" s="398">
        <v>1</v>
      </c>
      <c r="Y35" s="398"/>
      <c r="Z35" s="398"/>
      <c r="AA35" s="398"/>
      <c r="AB35" s="398">
        <v>0.7</v>
      </c>
      <c r="AC35" s="398">
        <v>0.6</v>
      </c>
      <c r="AD35" s="398">
        <v>1.9</v>
      </c>
      <c r="AE35" s="398">
        <v>0.6</v>
      </c>
      <c r="AF35" s="398">
        <v>0.5</v>
      </c>
      <c r="AG35" s="398">
        <v>0.5</v>
      </c>
      <c r="AH35" s="398">
        <v>1</v>
      </c>
      <c r="AI35" s="398">
        <v>0.8</v>
      </c>
      <c r="AJ35" s="398"/>
      <c r="AK35" s="398"/>
      <c r="AL35" s="398">
        <v>0.9</v>
      </c>
      <c r="AM35" s="398">
        <v>0.1</v>
      </c>
      <c r="AN35" s="398">
        <v>1.04</v>
      </c>
      <c r="AO35" s="401">
        <v>0.87</v>
      </c>
      <c r="AP35" s="401"/>
      <c r="AQ35" s="401"/>
      <c r="AR35" s="401"/>
      <c r="AS35" s="401">
        <v>0.574</v>
      </c>
      <c r="AT35" s="401">
        <v>0.486</v>
      </c>
      <c r="AU35" s="401">
        <v>1.6909999999999998</v>
      </c>
      <c r="AV35" s="401">
        <v>0.43199999999999994</v>
      </c>
      <c r="AW35" s="401">
        <v>0.42</v>
      </c>
      <c r="AX35" s="401">
        <v>0.325</v>
      </c>
      <c r="AY35" s="401"/>
      <c r="AZ35" s="401">
        <v>0.6960000000000001</v>
      </c>
      <c r="BA35" s="401"/>
      <c r="BB35" s="401"/>
      <c r="BC35" s="401">
        <v>0.675</v>
      </c>
      <c r="BD35" s="401"/>
      <c r="BE35" s="401">
        <v>0.8632000000000001</v>
      </c>
    </row>
    <row r="36" spans="1:57" ht="12.75">
      <c r="A36" s="387"/>
      <c r="B36" s="399" t="s">
        <v>361</v>
      </c>
      <c r="C36" s="402"/>
      <c r="D36" s="397"/>
      <c r="E36" s="397">
        <v>100</v>
      </c>
      <c r="F36" s="397">
        <v>1</v>
      </c>
      <c r="G36" s="398">
        <v>90</v>
      </c>
      <c r="H36" s="398">
        <v>3.31</v>
      </c>
      <c r="I36" s="398">
        <v>42</v>
      </c>
      <c r="J36" s="398">
        <v>2</v>
      </c>
      <c r="K36" s="398"/>
      <c r="L36" s="398">
        <v>4</v>
      </c>
      <c r="M36" s="398">
        <v>0.16</v>
      </c>
      <c r="N36" s="398">
        <v>0.4</v>
      </c>
      <c r="O36" s="398">
        <v>0.25</v>
      </c>
      <c r="P36" s="397">
        <f t="shared" si="0"/>
        <v>0.16999999999999998</v>
      </c>
      <c r="Q36" s="398">
        <v>0.03</v>
      </c>
      <c r="R36" s="398">
        <v>0.08</v>
      </c>
      <c r="S36" s="398">
        <v>7</v>
      </c>
      <c r="T36" s="398">
        <v>0.1</v>
      </c>
      <c r="U36" s="398"/>
      <c r="V36" s="398">
        <v>330</v>
      </c>
      <c r="W36" s="398">
        <v>220</v>
      </c>
      <c r="X36" s="398">
        <v>1.4</v>
      </c>
      <c r="Y36" s="398"/>
      <c r="Z36" s="398"/>
      <c r="AA36" s="398"/>
      <c r="AB36" s="398">
        <v>0.9</v>
      </c>
      <c r="AC36" s="398">
        <v>2.3</v>
      </c>
      <c r="AD36" s="398">
        <v>6.6</v>
      </c>
      <c r="AE36" s="398">
        <v>0.8</v>
      </c>
      <c r="AF36" s="398">
        <v>1</v>
      </c>
      <c r="AG36" s="398">
        <v>0.6</v>
      </c>
      <c r="AH36" s="398">
        <v>1.6</v>
      </c>
      <c r="AI36" s="398">
        <v>2.9</v>
      </c>
      <c r="AJ36" s="398"/>
      <c r="AK36" s="398"/>
      <c r="AL36" s="398">
        <v>1.4</v>
      </c>
      <c r="AM36" s="398">
        <v>0.2</v>
      </c>
      <c r="AN36" s="398">
        <v>2.2</v>
      </c>
      <c r="AO36" s="401"/>
      <c r="AP36" s="401"/>
      <c r="AQ36" s="401"/>
      <c r="AR36" s="401"/>
      <c r="AS36" s="401"/>
      <c r="AT36" s="401"/>
      <c r="AU36" s="401"/>
      <c r="AV36" s="401"/>
      <c r="AW36" s="401"/>
      <c r="AX36" s="401"/>
      <c r="AY36" s="401"/>
      <c r="AZ36" s="401"/>
      <c r="BA36" s="401"/>
      <c r="BB36" s="401"/>
      <c r="BC36" s="401"/>
      <c r="BD36" s="401"/>
      <c r="BE36" s="401"/>
    </row>
    <row r="37" spans="1:57" ht="12.75">
      <c r="A37" s="387"/>
      <c r="B37" s="399" t="s">
        <v>362</v>
      </c>
      <c r="C37" s="402"/>
      <c r="D37" s="397"/>
      <c r="E37" s="397">
        <v>100</v>
      </c>
      <c r="F37" s="397">
        <v>1</v>
      </c>
      <c r="G37" s="398">
        <v>90</v>
      </c>
      <c r="H37" s="398">
        <v>3.74</v>
      </c>
      <c r="I37" s="398">
        <v>60</v>
      </c>
      <c r="J37" s="398">
        <v>2</v>
      </c>
      <c r="K37" s="398"/>
      <c r="L37" s="398">
        <v>2.5</v>
      </c>
      <c r="M37" s="398">
        <v>0.02</v>
      </c>
      <c r="N37" s="398">
        <v>0.5</v>
      </c>
      <c r="O37" s="398">
        <v>0.18</v>
      </c>
      <c r="P37" s="397">
        <f t="shared" si="0"/>
        <v>0.16999999999999998</v>
      </c>
      <c r="Q37" s="398">
        <v>0.45</v>
      </c>
      <c r="R37" s="398">
        <v>0.05</v>
      </c>
      <c r="S37" s="398">
        <v>4</v>
      </c>
      <c r="T37" s="398">
        <v>0.03</v>
      </c>
      <c r="U37" s="398">
        <v>41</v>
      </c>
      <c r="V37" s="398">
        <v>2200</v>
      </c>
      <c r="W37" s="398">
        <v>230</v>
      </c>
      <c r="X37" s="398">
        <v>1.9</v>
      </c>
      <c r="Y37" s="398"/>
      <c r="Z37" s="398"/>
      <c r="AA37" s="398"/>
      <c r="AB37" s="398">
        <v>1.2</v>
      </c>
      <c r="AC37" s="398">
        <v>2.3</v>
      </c>
      <c r="AD37" s="398">
        <v>9.4</v>
      </c>
      <c r="AE37" s="398">
        <v>1</v>
      </c>
      <c r="AF37" s="398">
        <v>1.9</v>
      </c>
      <c r="AG37" s="398">
        <v>1.1</v>
      </c>
      <c r="AH37" s="398">
        <v>3</v>
      </c>
      <c r="AI37" s="398">
        <v>3.8</v>
      </c>
      <c r="AJ37" s="398"/>
      <c r="AK37" s="398"/>
      <c r="AL37" s="398">
        <v>2</v>
      </c>
      <c r="AM37" s="398">
        <v>0.3</v>
      </c>
      <c r="AN37" s="398">
        <v>2.7</v>
      </c>
      <c r="AO37" s="401">
        <v>1.8239999999999998</v>
      </c>
      <c r="AP37" s="401"/>
      <c r="AQ37" s="401"/>
      <c r="AR37" s="401"/>
      <c r="AS37" s="401">
        <v>1.128</v>
      </c>
      <c r="AT37" s="401">
        <v>2.185</v>
      </c>
      <c r="AU37" s="401">
        <v>9.212</v>
      </c>
      <c r="AV37" s="401">
        <v>0.88</v>
      </c>
      <c r="AW37" s="401">
        <v>1.8429999999999997</v>
      </c>
      <c r="AX37" s="401">
        <v>0.9460000000000001</v>
      </c>
      <c r="AY37" s="401"/>
      <c r="AZ37" s="401">
        <v>3.6859999999999995</v>
      </c>
      <c r="BA37" s="401"/>
      <c r="BB37" s="401"/>
      <c r="BC37" s="401">
        <v>1.84</v>
      </c>
      <c r="BD37" s="401"/>
      <c r="BE37" s="401">
        <v>2.565</v>
      </c>
    </row>
    <row r="38" spans="1:57" ht="12.75">
      <c r="A38" s="387"/>
      <c r="B38" s="399" t="s">
        <v>363</v>
      </c>
      <c r="C38" s="402"/>
      <c r="D38" s="397"/>
      <c r="E38" s="397">
        <v>100</v>
      </c>
      <c r="F38" s="397">
        <v>1</v>
      </c>
      <c r="G38" s="398">
        <v>94</v>
      </c>
      <c r="H38" s="398">
        <v>2</v>
      </c>
      <c r="I38" s="398">
        <v>27</v>
      </c>
      <c r="J38" s="398">
        <v>9</v>
      </c>
      <c r="K38" s="398"/>
      <c r="L38" s="398">
        <v>13</v>
      </c>
      <c r="M38" s="398">
        <v>0.09</v>
      </c>
      <c r="N38" s="398">
        <v>0.41</v>
      </c>
      <c r="O38" s="398">
        <v>0.17</v>
      </c>
      <c r="P38" s="397">
        <f aca="true" t="shared" si="1" ref="P38:P69">O38-(1/P$3*M38)</f>
        <v>0.125</v>
      </c>
      <c r="Q38" s="398">
        <v>0.16</v>
      </c>
      <c r="R38" s="398">
        <v>0.07</v>
      </c>
      <c r="S38" s="398">
        <v>23</v>
      </c>
      <c r="T38" s="398">
        <v>0.47</v>
      </c>
      <c r="U38" s="398">
        <v>55</v>
      </c>
      <c r="V38" s="398">
        <v>1850</v>
      </c>
      <c r="W38" s="398"/>
      <c r="X38" s="398">
        <v>1</v>
      </c>
      <c r="Y38" s="398"/>
      <c r="Z38" s="398"/>
      <c r="AA38" s="398"/>
      <c r="AB38" s="398">
        <v>0.6</v>
      </c>
      <c r="AC38" s="398">
        <v>0.93</v>
      </c>
      <c r="AD38" s="398">
        <v>2.6</v>
      </c>
      <c r="AE38" s="398">
        <v>0.9</v>
      </c>
      <c r="AF38" s="398">
        <v>0.45</v>
      </c>
      <c r="AG38" s="398">
        <v>0.32</v>
      </c>
      <c r="AH38" s="398">
        <v>0.77</v>
      </c>
      <c r="AI38" s="398">
        <v>0.6</v>
      </c>
      <c r="AJ38" s="398"/>
      <c r="AK38" s="398"/>
      <c r="AL38" s="398">
        <v>0.3</v>
      </c>
      <c r="AM38" s="398">
        <v>0.21</v>
      </c>
      <c r="AN38" s="398">
        <v>1.2</v>
      </c>
      <c r="AO38" s="401"/>
      <c r="AP38" s="401"/>
      <c r="AQ38" s="401"/>
      <c r="AR38" s="401"/>
      <c r="AS38" s="401"/>
      <c r="AT38" s="401"/>
      <c r="AU38" s="401"/>
      <c r="AV38" s="401"/>
      <c r="AW38" s="401"/>
      <c r="AX38" s="401"/>
      <c r="AY38" s="401"/>
      <c r="AZ38" s="401"/>
      <c r="BA38" s="401"/>
      <c r="BB38" s="401"/>
      <c r="BC38" s="401"/>
      <c r="BD38" s="401"/>
      <c r="BE38" s="401"/>
    </row>
    <row r="39" spans="1:57" ht="12.75">
      <c r="A39" s="387"/>
      <c r="B39" s="399" t="s">
        <v>364</v>
      </c>
      <c r="C39" s="402"/>
      <c r="D39" s="397"/>
      <c r="E39" s="397">
        <v>100</v>
      </c>
      <c r="F39" s="397">
        <v>1</v>
      </c>
      <c r="G39" s="398">
        <v>93</v>
      </c>
      <c r="H39" s="398">
        <v>2.59</v>
      </c>
      <c r="I39" s="398">
        <v>27</v>
      </c>
      <c r="J39" s="398">
        <v>8</v>
      </c>
      <c r="K39" s="398"/>
      <c r="L39" s="398">
        <v>8.5</v>
      </c>
      <c r="M39" s="398">
        <v>0.35</v>
      </c>
      <c r="N39" s="398">
        <v>0.95</v>
      </c>
      <c r="O39" s="398">
        <v>0.4</v>
      </c>
      <c r="P39" s="397">
        <f t="shared" si="1"/>
        <v>0.22500000000000003</v>
      </c>
      <c r="Q39" s="398">
        <v>1</v>
      </c>
      <c r="R39" s="398">
        <v>0.17</v>
      </c>
      <c r="S39" s="398">
        <v>30</v>
      </c>
      <c r="T39" s="398">
        <v>0.8</v>
      </c>
      <c r="U39" s="398">
        <v>85</v>
      </c>
      <c r="V39" s="398">
        <v>3400</v>
      </c>
      <c r="W39" s="398">
        <v>880</v>
      </c>
      <c r="X39" s="398">
        <v>1</v>
      </c>
      <c r="Y39" s="398"/>
      <c r="Z39" s="398"/>
      <c r="AA39" s="398"/>
      <c r="AB39" s="398">
        <v>0.6</v>
      </c>
      <c r="AC39" s="398">
        <v>1</v>
      </c>
      <c r="AD39" s="398">
        <v>2.7</v>
      </c>
      <c r="AE39" s="398">
        <v>0.6</v>
      </c>
      <c r="AF39" s="398">
        <v>0.6</v>
      </c>
      <c r="AG39" s="398">
        <v>0.4</v>
      </c>
      <c r="AH39" s="398">
        <v>1</v>
      </c>
      <c r="AI39" s="398">
        <v>1.2</v>
      </c>
      <c r="AJ39" s="398"/>
      <c r="AK39" s="398"/>
      <c r="AL39" s="398">
        <v>0.95</v>
      </c>
      <c r="AM39" s="398">
        <v>0.2</v>
      </c>
      <c r="AN39" s="398">
        <v>1.33</v>
      </c>
      <c r="AO39" s="401">
        <v>0.63</v>
      </c>
      <c r="AP39" s="401"/>
      <c r="AQ39" s="401"/>
      <c r="AR39" s="401"/>
      <c r="AS39" s="401">
        <v>0.45</v>
      </c>
      <c r="AT39" s="401">
        <v>0.84</v>
      </c>
      <c r="AU39" s="401">
        <v>2.403</v>
      </c>
      <c r="AV39" s="401">
        <v>0.39</v>
      </c>
      <c r="AW39" s="401">
        <v>0.504</v>
      </c>
      <c r="AX39" s="401">
        <v>0.308</v>
      </c>
      <c r="AY39" s="401"/>
      <c r="AZ39" s="401">
        <v>1.056</v>
      </c>
      <c r="BA39" s="401"/>
      <c r="BB39" s="401"/>
      <c r="BC39" s="401">
        <v>0.6839999999999999</v>
      </c>
      <c r="BD39" s="401"/>
      <c r="BE39" s="401">
        <v>1.0773000000000001</v>
      </c>
    </row>
    <row r="40" spans="2:57" ht="12.75">
      <c r="B40" s="399" t="s">
        <v>365</v>
      </c>
      <c r="C40" s="398"/>
      <c r="D40" s="398"/>
      <c r="E40" s="397">
        <v>100</v>
      </c>
      <c r="F40" s="397">
        <v>1</v>
      </c>
      <c r="G40" s="398">
        <v>92</v>
      </c>
      <c r="H40" s="398">
        <v>2.81</v>
      </c>
      <c r="I40" s="398">
        <v>27</v>
      </c>
      <c r="J40" s="398">
        <v>9</v>
      </c>
      <c r="K40" s="398"/>
      <c r="L40" s="398">
        <v>4</v>
      </c>
      <c r="M40" s="398">
        <v>0.35</v>
      </c>
      <c r="N40" s="398">
        <v>1.3</v>
      </c>
      <c r="O40" s="398">
        <v>1.2</v>
      </c>
      <c r="P40" s="397">
        <f t="shared" si="1"/>
        <v>1.025</v>
      </c>
      <c r="Q40" s="398">
        <v>1.74</v>
      </c>
      <c r="R40" s="398">
        <v>0.25</v>
      </c>
      <c r="S40" s="398">
        <v>74</v>
      </c>
      <c r="T40" s="398">
        <v>0.3</v>
      </c>
      <c r="U40" s="398">
        <v>85</v>
      </c>
      <c r="V40" s="398">
        <v>4818</v>
      </c>
      <c r="W40" s="398">
        <v>1100</v>
      </c>
      <c r="X40" s="398">
        <v>1</v>
      </c>
      <c r="Y40" s="398"/>
      <c r="Z40" s="398"/>
      <c r="AA40" s="398"/>
      <c r="AB40" s="398">
        <v>0.6</v>
      </c>
      <c r="AC40" s="398">
        <v>1.2</v>
      </c>
      <c r="AD40" s="398">
        <v>2.1</v>
      </c>
      <c r="AE40" s="398">
        <v>0.9</v>
      </c>
      <c r="AF40" s="398">
        <v>0.6</v>
      </c>
      <c r="AG40" s="398">
        <v>0.6</v>
      </c>
      <c r="AH40" s="398">
        <v>1.2</v>
      </c>
      <c r="AI40" s="398">
        <v>1.5</v>
      </c>
      <c r="AJ40" s="398"/>
      <c r="AK40" s="398"/>
      <c r="AL40" s="398">
        <v>1</v>
      </c>
      <c r="AM40" s="398">
        <v>0.2</v>
      </c>
      <c r="AN40" s="398">
        <v>1.6</v>
      </c>
      <c r="AO40" s="401"/>
      <c r="AP40" s="401"/>
      <c r="AQ40" s="401"/>
      <c r="AR40" s="401"/>
      <c r="AS40" s="401"/>
      <c r="AT40" s="401"/>
      <c r="AU40" s="401"/>
      <c r="AV40" s="401"/>
      <c r="AW40" s="401"/>
      <c r="AX40" s="401"/>
      <c r="AY40" s="401"/>
      <c r="AZ40" s="401"/>
      <c r="BA40" s="401"/>
      <c r="BB40" s="401"/>
      <c r="BC40" s="401"/>
      <c r="BD40" s="401"/>
      <c r="BE40" s="401"/>
    </row>
    <row r="41" spans="2:57" ht="12.75">
      <c r="B41" s="399" t="s">
        <v>366</v>
      </c>
      <c r="C41" s="398"/>
      <c r="D41" s="398"/>
      <c r="E41" s="397">
        <v>100</v>
      </c>
      <c r="F41" s="397">
        <v>1</v>
      </c>
      <c r="G41" s="398">
        <v>90</v>
      </c>
      <c r="H41" s="398">
        <v>1.94</v>
      </c>
      <c r="I41" s="398">
        <v>41</v>
      </c>
      <c r="J41" s="398">
        <v>1.5</v>
      </c>
      <c r="K41" s="398"/>
      <c r="L41" s="398">
        <v>12.7</v>
      </c>
      <c r="M41" s="398">
        <v>0.17</v>
      </c>
      <c r="N41" s="398">
        <v>1</v>
      </c>
      <c r="O41" s="398">
        <v>0.32</v>
      </c>
      <c r="P41" s="397">
        <f t="shared" si="1"/>
        <v>0.235</v>
      </c>
      <c r="Q41" s="398">
        <v>1.22</v>
      </c>
      <c r="R41" s="398">
        <v>0.04</v>
      </c>
      <c r="S41" s="398">
        <v>20</v>
      </c>
      <c r="T41" s="398">
        <v>0.04</v>
      </c>
      <c r="U41" s="398">
        <v>62</v>
      </c>
      <c r="V41" s="398">
        <v>2933</v>
      </c>
      <c r="W41" s="398">
        <v>2662</v>
      </c>
      <c r="X41" s="398">
        <v>4.59</v>
      </c>
      <c r="Y41" s="398"/>
      <c r="Z41" s="398"/>
      <c r="AA41" s="398"/>
      <c r="AB41" s="398">
        <v>1.1</v>
      </c>
      <c r="AC41" s="398">
        <v>1.33</v>
      </c>
      <c r="AD41" s="398">
        <v>2.4</v>
      </c>
      <c r="AE41" s="398">
        <v>1.65</v>
      </c>
      <c r="AF41" s="398">
        <v>0.52</v>
      </c>
      <c r="AG41" s="398">
        <v>0.64</v>
      </c>
      <c r="AH41" s="398">
        <v>1.16</v>
      </c>
      <c r="AI41" s="398">
        <v>2.22</v>
      </c>
      <c r="AJ41" s="398"/>
      <c r="AK41" s="398"/>
      <c r="AL41" s="398">
        <v>1.32</v>
      </c>
      <c r="AM41" s="398">
        <v>0.47</v>
      </c>
      <c r="AN41" s="398">
        <v>1.88</v>
      </c>
      <c r="AO41" s="401">
        <v>3.9932999999999996</v>
      </c>
      <c r="AP41" s="401"/>
      <c r="AQ41" s="401"/>
      <c r="AR41" s="401"/>
      <c r="AS41" s="401">
        <v>0.759</v>
      </c>
      <c r="AT41" s="401">
        <v>0.9975</v>
      </c>
      <c r="AU41" s="401">
        <v>1.8479999999999999</v>
      </c>
      <c r="AV41" s="401">
        <v>1.1055</v>
      </c>
      <c r="AW41" s="401">
        <v>0.3796</v>
      </c>
      <c r="AX41" s="401">
        <v>0.4672</v>
      </c>
      <c r="AY41" s="401"/>
      <c r="AZ41" s="401">
        <v>1.9092000000000002</v>
      </c>
      <c r="BA41" s="401"/>
      <c r="BB41" s="401"/>
      <c r="BC41" s="401">
        <v>0.9372</v>
      </c>
      <c r="BD41" s="401"/>
      <c r="BE41" s="401">
        <v>1.4664</v>
      </c>
    </row>
    <row r="42" spans="2:57" ht="12.75">
      <c r="B42" s="399" t="s">
        <v>367</v>
      </c>
      <c r="C42" s="398"/>
      <c r="D42" s="398"/>
      <c r="E42" s="397">
        <v>100</v>
      </c>
      <c r="F42" s="397">
        <v>1</v>
      </c>
      <c r="G42" s="398">
        <v>91</v>
      </c>
      <c r="H42" s="398">
        <v>2.1</v>
      </c>
      <c r="I42" s="398">
        <v>41</v>
      </c>
      <c r="J42" s="398">
        <v>3.9</v>
      </c>
      <c r="K42" s="398"/>
      <c r="L42" s="398">
        <v>12.6</v>
      </c>
      <c r="M42" s="398">
        <v>0.17</v>
      </c>
      <c r="N42" s="398">
        <v>0.97</v>
      </c>
      <c r="O42" s="398">
        <v>0.32</v>
      </c>
      <c r="P42" s="397">
        <f t="shared" si="1"/>
        <v>0.235</v>
      </c>
      <c r="Q42" s="398">
        <v>1.2</v>
      </c>
      <c r="R42" s="398">
        <v>0.04</v>
      </c>
      <c r="S42" s="398">
        <v>22</v>
      </c>
      <c r="T42" s="398">
        <v>0.04</v>
      </c>
      <c r="U42" s="398">
        <v>60</v>
      </c>
      <c r="V42" s="398">
        <v>2807</v>
      </c>
      <c r="W42" s="398">
        <v>2728</v>
      </c>
      <c r="X42" s="398">
        <v>4.33</v>
      </c>
      <c r="Y42" s="398"/>
      <c r="Z42" s="398"/>
      <c r="AA42" s="398"/>
      <c r="AB42" s="398">
        <v>1.07</v>
      </c>
      <c r="AC42" s="398">
        <v>1.31</v>
      </c>
      <c r="AD42" s="398">
        <v>2.5</v>
      </c>
      <c r="AE42" s="398">
        <v>1.52</v>
      </c>
      <c r="AF42" s="398">
        <v>0.55</v>
      </c>
      <c r="AG42" s="398">
        <v>0.59</v>
      </c>
      <c r="AH42" s="398">
        <v>1.14</v>
      </c>
      <c r="AI42" s="398">
        <v>2.2</v>
      </c>
      <c r="AJ42" s="398"/>
      <c r="AK42" s="398"/>
      <c r="AL42" s="398">
        <v>1.3</v>
      </c>
      <c r="AM42" s="398">
        <v>0.5</v>
      </c>
      <c r="AN42" s="398">
        <v>1.84</v>
      </c>
      <c r="AO42" s="401"/>
      <c r="AP42" s="401"/>
      <c r="AQ42" s="401"/>
      <c r="AR42" s="401"/>
      <c r="AS42" s="401"/>
      <c r="AT42" s="401"/>
      <c r="AU42" s="401"/>
      <c r="AV42" s="401"/>
      <c r="AW42" s="401"/>
      <c r="AX42" s="401"/>
      <c r="AY42" s="401"/>
      <c r="AZ42" s="401"/>
      <c r="BA42" s="401"/>
      <c r="BB42" s="401"/>
      <c r="BC42" s="401"/>
      <c r="BD42" s="401"/>
      <c r="BE42" s="401"/>
    </row>
    <row r="43" spans="2:57" ht="12.75">
      <c r="B43" s="399" t="s">
        <v>368</v>
      </c>
      <c r="C43" s="398"/>
      <c r="D43" s="398"/>
      <c r="E43" s="397">
        <v>100</v>
      </c>
      <c r="F43" s="397">
        <v>1</v>
      </c>
      <c r="G43" s="398">
        <v>90</v>
      </c>
      <c r="H43" s="398">
        <v>2.01</v>
      </c>
      <c r="I43" s="398">
        <v>41</v>
      </c>
      <c r="J43" s="398">
        <v>2.1</v>
      </c>
      <c r="K43" s="398"/>
      <c r="L43" s="398">
        <v>11.3</v>
      </c>
      <c r="M43" s="398">
        <v>0.16</v>
      </c>
      <c r="N43" s="398">
        <v>1</v>
      </c>
      <c r="O43" s="398">
        <v>0.32</v>
      </c>
      <c r="P43" s="397">
        <f t="shared" si="1"/>
        <v>0.24</v>
      </c>
      <c r="Q43" s="398">
        <v>1.16</v>
      </c>
      <c r="R43" s="398">
        <v>0.04</v>
      </c>
      <c r="S43" s="398">
        <v>21</v>
      </c>
      <c r="T43" s="398">
        <v>0.04</v>
      </c>
      <c r="U43" s="398">
        <v>60</v>
      </c>
      <c r="V43" s="398">
        <v>2706</v>
      </c>
      <c r="W43" s="398">
        <v>2794</v>
      </c>
      <c r="X43" s="398">
        <v>4.66</v>
      </c>
      <c r="Y43" s="398"/>
      <c r="Z43" s="398"/>
      <c r="AA43" s="398"/>
      <c r="AB43" s="398">
        <v>1.1</v>
      </c>
      <c r="AC43" s="398">
        <v>1.33</v>
      </c>
      <c r="AD43" s="398">
        <v>2.4</v>
      </c>
      <c r="AE43" s="398">
        <v>1.7</v>
      </c>
      <c r="AF43" s="398">
        <v>0.51</v>
      </c>
      <c r="AG43" s="398">
        <v>0.62</v>
      </c>
      <c r="AH43" s="398">
        <v>1.13</v>
      </c>
      <c r="AI43" s="398">
        <v>2.23</v>
      </c>
      <c r="AJ43" s="398"/>
      <c r="AK43" s="398"/>
      <c r="AL43" s="398">
        <v>1.34</v>
      </c>
      <c r="AM43" s="398">
        <v>0.52</v>
      </c>
      <c r="AN43" s="398">
        <v>1.82</v>
      </c>
      <c r="AO43" s="401"/>
      <c r="AP43" s="401"/>
      <c r="AQ43" s="401"/>
      <c r="AR43" s="401"/>
      <c r="AS43" s="401"/>
      <c r="AT43" s="401"/>
      <c r="AU43" s="401"/>
      <c r="AV43" s="401"/>
      <c r="AW43" s="401"/>
      <c r="AX43" s="401"/>
      <c r="AY43" s="401"/>
      <c r="AZ43" s="401"/>
      <c r="BA43" s="401"/>
      <c r="BB43" s="401"/>
      <c r="BC43" s="401"/>
      <c r="BD43" s="401"/>
      <c r="BE43" s="401"/>
    </row>
    <row r="44" spans="2:57" ht="12.75">
      <c r="B44" s="399" t="s">
        <v>369</v>
      </c>
      <c r="C44" s="398"/>
      <c r="D44" s="398"/>
      <c r="E44" s="397">
        <v>100</v>
      </c>
      <c r="F44" s="397">
        <v>1</v>
      </c>
      <c r="G44" s="398">
        <v>90</v>
      </c>
      <c r="H44" s="398"/>
      <c r="I44" s="398">
        <v>4</v>
      </c>
      <c r="J44" s="398">
        <v>4.4</v>
      </c>
      <c r="K44" s="398"/>
      <c r="L44" s="398">
        <v>43</v>
      </c>
      <c r="M44" s="398">
        <v>0.14</v>
      </c>
      <c r="N44" s="398">
        <v>0.09</v>
      </c>
      <c r="O44" s="398"/>
      <c r="P44" s="397">
        <f t="shared" si="1"/>
        <v>-0.07</v>
      </c>
      <c r="Q44" s="398">
        <v>0.87</v>
      </c>
      <c r="R44" s="398"/>
      <c r="S44" s="398"/>
      <c r="T44" s="398">
        <v>0.02</v>
      </c>
      <c r="U44" s="398"/>
      <c r="V44" s="398"/>
      <c r="W44" s="398"/>
      <c r="X44" s="398"/>
      <c r="Y44" s="398"/>
      <c r="Z44" s="398"/>
      <c r="AA44" s="398"/>
      <c r="AB44" s="398"/>
      <c r="AC44" s="398"/>
      <c r="AD44" s="398"/>
      <c r="AE44" s="398"/>
      <c r="AF44" s="398"/>
      <c r="AG44" s="398"/>
      <c r="AH44" s="398"/>
      <c r="AI44" s="398"/>
      <c r="AJ44" s="398"/>
      <c r="AK44" s="398"/>
      <c r="AL44" s="398"/>
      <c r="AM44" s="398"/>
      <c r="AN44" s="398"/>
      <c r="AO44" s="401"/>
      <c r="AP44" s="401"/>
      <c r="AQ44" s="401"/>
      <c r="AR44" s="401"/>
      <c r="AS44" s="401"/>
      <c r="AT44" s="401"/>
      <c r="AU44" s="401"/>
      <c r="AV44" s="401"/>
      <c r="AW44" s="401"/>
      <c r="AX44" s="401"/>
      <c r="AY44" s="401"/>
      <c r="AZ44" s="401"/>
      <c r="BA44" s="401"/>
      <c r="BB44" s="401"/>
      <c r="BC44" s="401"/>
      <c r="BD44" s="401"/>
      <c r="BE44" s="401"/>
    </row>
    <row r="45" spans="2:57" ht="12.75">
      <c r="B45" s="417" t="s">
        <v>515</v>
      </c>
      <c r="C45" s="398"/>
      <c r="D45" s="398"/>
      <c r="E45" s="397">
        <v>100</v>
      </c>
      <c r="F45" s="397">
        <v>1</v>
      </c>
      <c r="G45" s="398">
        <v>95</v>
      </c>
      <c r="H45" s="398">
        <v>1.49</v>
      </c>
      <c r="I45" s="398">
        <v>30</v>
      </c>
      <c r="J45" s="398">
        <v>2.2</v>
      </c>
      <c r="K45" s="398"/>
      <c r="L45" s="398">
        <v>10.5</v>
      </c>
      <c r="M45" s="398">
        <v>18</v>
      </c>
      <c r="N45" s="398">
        <v>1.5</v>
      </c>
      <c r="O45" s="398">
        <v>1.5</v>
      </c>
      <c r="P45" s="397">
        <f t="shared" si="1"/>
        <v>-7.5</v>
      </c>
      <c r="Q45" s="398">
        <v>0.45</v>
      </c>
      <c r="R45" s="398">
        <v>1.5</v>
      </c>
      <c r="S45" s="398">
        <v>133</v>
      </c>
      <c r="T45" s="398">
        <v>0.85</v>
      </c>
      <c r="U45" s="398">
        <v>1.2</v>
      </c>
      <c r="V45" s="398">
        <v>2024</v>
      </c>
      <c r="W45" s="398"/>
      <c r="X45" s="398">
        <v>1.7</v>
      </c>
      <c r="Y45" s="398"/>
      <c r="Z45" s="398"/>
      <c r="AA45" s="398"/>
      <c r="AB45" s="398">
        <v>0.5</v>
      </c>
      <c r="AC45" s="398">
        <v>1.2</v>
      </c>
      <c r="AD45" s="398">
        <v>1.6</v>
      </c>
      <c r="AE45" s="398">
        <v>1.4</v>
      </c>
      <c r="AF45" s="398">
        <v>0.5</v>
      </c>
      <c r="AG45" s="398">
        <v>0.2</v>
      </c>
      <c r="AH45" s="398">
        <v>0.7</v>
      </c>
      <c r="AI45" s="398">
        <v>1.2</v>
      </c>
      <c r="AJ45" s="398"/>
      <c r="AK45" s="398"/>
      <c r="AL45" s="398">
        <v>1.2</v>
      </c>
      <c r="AM45" s="398">
        <v>0.3</v>
      </c>
      <c r="AN45" s="398">
        <v>1.5</v>
      </c>
      <c r="AO45" s="401"/>
      <c r="AP45" s="401"/>
      <c r="AQ45" s="401"/>
      <c r="AR45" s="401"/>
      <c r="AS45" s="401"/>
      <c r="AT45" s="401"/>
      <c r="AU45" s="401"/>
      <c r="AV45" s="401"/>
      <c r="AW45" s="401"/>
      <c r="AX45" s="401"/>
      <c r="AY45" s="401"/>
      <c r="AZ45" s="401"/>
      <c r="BA45" s="401"/>
      <c r="BB45" s="401"/>
      <c r="BC45" s="401"/>
      <c r="BD45" s="401"/>
      <c r="BE45" s="401"/>
    </row>
    <row r="46" spans="2:57" ht="12.75">
      <c r="B46" s="399" t="s">
        <v>370</v>
      </c>
      <c r="C46" s="398"/>
      <c r="D46" s="398"/>
      <c r="E46" s="397">
        <v>100</v>
      </c>
      <c r="F46" s="397">
        <v>1</v>
      </c>
      <c r="G46" s="398">
        <v>91</v>
      </c>
      <c r="H46" s="398">
        <v>2.4</v>
      </c>
      <c r="I46" s="398">
        <v>29</v>
      </c>
      <c r="J46" s="398">
        <v>8.4</v>
      </c>
      <c r="K46" s="398"/>
      <c r="L46" s="398">
        <v>7.8</v>
      </c>
      <c r="M46" s="398">
        <v>0.27</v>
      </c>
      <c r="N46" s="398">
        <v>0.78</v>
      </c>
      <c r="O46" s="398">
        <v>0.35</v>
      </c>
      <c r="P46" s="397">
        <f t="shared" si="1"/>
        <v>0.21499999999999997</v>
      </c>
      <c r="Q46" s="398">
        <v>0.86</v>
      </c>
      <c r="R46" s="398">
        <v>0.18</v>
      </c>
      <c r="S46" s="398">
        <v>40</v>
      </c>
      <c r="T46" s="398">
        <v>0.6</v>
      </c>
      <c r="U46" s="398">
        <v>70</v>
      </c>
      <c r="V46" s="398">
        <v>4005</v>
      </c>
      <c r="W46" s="398">
        <v>880</v>
      </c>
      <c r="X46" s="398">
        <v>1.12</v>
      </c>
      <c r="Y46" s="398"/>
      <c r="Z46" s="398"/>
      <c r="AA46" s="398"/>
      <c r="AB46" s="398">
        <v>0.81</v>
      </c>
      <c r="AC46" s="398">
        <v>1.93</v>
      </c>
      <c r="AD46" s="398">
        <v>2.34</v>
      </c>
      <c r="AE46" s="398">
        <v>0.81</v>
      </c>
      <c r="AF46" s="398">
        <v>0.46</v>
      </c>
      <c r="AG46" s="398">
        <v>0.52</v>
      </c>
      <c r="AH46" s="398">
        <v>0.98</v>
      </c>
      <c r="AI46" s="398">
        <v>1.93</v>
      </c>
      <c r="AJ46" s="398"/>
      <c r="AK46" s="398"/>
      <c r="AL46" s="398">
        <v>1.12</v>
      </c>
      <c r="AM46" s="398">
        <v>0.2</v>
      </c>
      <c r="AN46" s="398">
        <v>1.83</v>
      </c>
      <c r="AO46" s="401"/>
      <c r="AP46" s="401"/>
      <c r="AQ46" s="401"/>
      <c r="AR46" s="401"/>
      <c r="AS46" s="401"/>
      <c r="AT46" s="401"/>
      <c r="AU46" s="401"/>
      <c r="AV46" s="401"/>
      <c r="AW46" s="401"/>
      <c r="AX46" s="401"/>
      <c r="AY46" s="401"/>
      <c r="AZ46" s="401"/>
      <c r="BA46" s="401"/>
      <c r="BB46" s="401"/>
      <c r="BC46" s="401"/>
      <c r="BD46" s="401"/>
      <c r="BE46" s="401"/>
    </row>
    <row r="47" spans="2:57" ht="12.75">
      <c r="B47" s="399" t="s">
        <v>371</v>
      </c>
      <c r="C47" s="398"/>
      <c r="D47" s="398"/>
      <c r="E47" s="397">
        <v>100</v>
      </c>
      <c r="F47" s="397">
        <v>1</v>
      </c>
      <c r="G47" s="398">
        <v>99</v>
      </c>
      <c r="H47" s="398">
        <v>7.92</v>
      </c>
      <c r="I47" s="398"/>
      <c r="J47" s="398">
        <v>98</v>
      </c>
      <c r="K47" s="398"/>
      <c r="L47" s="398"/>
      <c r="M47" s="398"/>
      <c r="N47" s="398"/>
      <c r="O47" s="398"/>
      <c r="P47" s="397">
        <f t="shared" si="1"/>
        <v>0</v>
      </c>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401"/>
      <c r="AP47" s="401"/>
      <c r="AQ47" s="401"/>
      <c r="AR47" s="401"/>
      <c r="AS47" s="401"/>
      <c r="AT47" s="401"/>
      <c r="AU47" s="401"/>
      <c r="AV47" s="401"/>
      <c r="AW47" s="401"/>
      <c r="AX47" s="401"/>
      <c r="AY47" s="401"/>
      <c r="AZ47" s="401"/>
      <c r="BA47" s="401"/>
      <c r="BB47" s="401"/>
      <c r="BC47" s="401"/>
      <c r="BD47" s="401"/>
      <c r="BE47" s="401"/>
    </row>
    <row r="48" spans="2:57" ht="12.75">
      <c r="B48" s="399" t="s">
        <v>372</v>
      </c>
      <c r="C48" s="398"/>
      <c r="D48" s="398"/>
      <c r="E48" s="397">
        <v>100</v>
      </c>
      <c r="F48" s="397">
        <v>1</v>
      </c>
      <c r="G48" s="398">
        <v>99</v>
      </c>
      <c r="H48" s="398">
        <v>8.25</v>
      </c>
      <c r="I48" s="398"/>
      <c r="J48" s="398">
        <v>98</v>
      </c>
      <c r="K48" s="398"/>
      <c r="L48" s="398"/>
      <c r="M48" s="398"/>
      <c r="N48" s="398"/>
      <c r="O48" s="398"/>
      <c r="P48" s="397">
        <f t="shared" si="1"/>
        <v>0</v>
      </c>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401"/>
      <c r="AP48" s="401"/>
      <c r="AQ48" s="401"/>
      <c r="AR48" s="401"/>
      <c r="AS48" s="401"/>
      <c r="AT48" s="401"/>
      <c r="AU48" s="401"/>
      <c r="AV48" s="401"/>
      <c r="AW48" s="401"/>
      <c r="AX48" s="401"/>
      <c r="AY48" s="401"/>
      <c r="AZ48" s="401"/>
      <c r="BA48" s="401"/>
      <c r="BB48" s="401"/>
      <c r="BC48" s="401"/>
      <c r="BD48" s="401"/>
      <c r="BE48" s="401"/>
    </row>
    <row r="49" spans="2:57" ht="12.75">
      <c r="B49" s="399" t="s">
        <v>373</v>
      </c>
      <c r="C49" s="398"/>
      <c r="D49" s="398"/>
      <c r="E49" s="397">
        <v>100</v>
      </c>
      <c r="F49" s="397">
        <v>1</v>
      </c>
      <c r="G49" s="398">
        <v>99</v>
      </c>
      <c r="H49" s="398">
        <v>8.8</v>
      </c>
      <c r="I49" s="398"/>
      <c r="J49" s="398">
        <v>99</v>
      </c>
      <c r="K49" s="398"/>
      <c r="L49" s="398"/>
      <c r="M49" s="398"/>
      <c r="N49" s="398"/>
      <c r="O49" s="398"/>
      <c r="P49" s="397">
        <f t="shared" si="1"/>
        <v>0</v>
      </c>
      <c r="Q49" s="398"/>
      <c r="R49" s="398"/>
      <c r="S49" s="398"/>
      <c r="T49" s="398"/>
      <c r="U49" s="398"/>
      <c r="V49" s="398"/>
      <c r="W49" s="398"/>
      <c r="X49" s="398"/>
      <c r="Y49" s="398"/>
      <c r="Z49" s="398"/>
      <c r="AA49" s="398"/>
      <c r="AB49" s="398"/>
      <c r="AC49" s="398"/>
      <c r="AD49" s="398"/>
      <c r="AE49" s="398"/>
      <c r="AF49" s="398"/>
      <c r="AG49" s="398"/>
      <c r="AH49" s="398"/>
      <c r="AI49" s="398"/>
      <c r="AJ49" s="398"/>
      <c r="AK49" s="398"/>
      <c r="AL49" s="398"/>
      <c r="AM49" s="398"/>
      <c r="AN49" s="398"/>
      <c r="AO49" s="401"/>
      <c r="AP49" s="401"/>
      <c r="AQ49" s="401"/>
      <c r="AR49" s="401"/>
      <c r="AS49" s="401"/>
      <c r="AT49" s="401"/>
      <c r="AU49" s="401"/>
      <c r="AV49" s="401"/>
      <c r="AW49" s="401"/>
      <c r="AX49" s="401"/>
      <c r="AY49" s="401"/>
      <c r="AZ49" s="401"/>
      <c r="BA49" s="401"/>
      <c r="BB49" s="401"/>
      <c r="BC49" s="401"/>
      <c r="BD49" s="401"/>
      <c r="BE49" s="401"/>
    </row>
    <row r="50" spans="2:57" ht="12.75">
      <c r="B50" s="399" t="s">
        <v>374</v>
      </c>
      <c r="C50" s="398"/>
      <c r="D50" s="398"/>
      <c r="E50" s="397">
        <v>100</v>
      </c>
      <c r="F50" s="397">
        <v>1</v>
      </c>
      <c r="G50" s="398">
        <v>93</v>
      </c>
      <c r="H50" s="398">
        <v>2.88</v>
      </c>
      <c r="I50" s="398">
        <v>85</v>
      </c>
      <c r="J50" s="398">
        <v>2.5</v>
      </c>
      <c r="K50" s="398"/>
      <c r="L50" s="398">
        <v>1.5</v>
      </c>
      <c r="M50" s="398">
        <v>0.2</v>
      </c>
      <c r="N50" s="398">
        <v>0.7</v>
      </c>
      <c r="O50" s="398">
        <v>0.7</v>
      </c>
      <c r="P50" s="397">
        <f t="shared" si="1"/>
        <v>0.6</v>
      </c>
      <c r="Q50" s="398">
        <v>0.3</v>
      </c>
      <c r="R50" s="398">
        <v>0.28</v>
      </c>
      <c r="S50" s="398">
        <v>9</v>
      </c>
      <c r="T50" s="398">
        <v>0.7</v>
      </c>
      <c r="U50" s="398">
        <v>55</v>
      </c>
      <c r="V50" s="398">
        <v>880</v>
      </c>
      <c r="W50" s="398">
        <v>220</v>
      </c>
      <c r="X50" s="398">
        <v>3.92</v>
      </c>
      <c r="Y50" s="398"/>
      <c r="Z50" s="398"/>
      <c r="AA50" s="398"/>
      <c r="AB50" s="398">
        <v>0.28</v>
      </c>
      <c r="AC50" s="398">
        <v>2.66</v>
      </c>
      <c r="AD50" s="398">
        <v>7.8</v>
      </c>
      <c r="AE50" s="398">
        <v>1.05</v>
      </c>
      <c r="AF50" s="398">
        <v>0.55</v>
      </c>
      <c r="AG50" s="398">
        <v>3</v>
      </c>
      <c r="AH50" s="398">
        <v>3.55</v>
      </c>
      <c r="AI50" s="398">
        <v>2.66</v>
      </c>
      <c r="AJ50" s="398"/>
      <c r="AK50" s="398"/>
      <c r="AL50" s="398">
        <v>2.8</v>
      </c>
      <c r="AM50" s="398">
        <v>0.4</v>
      </c>
      <c r="AN50" s="398">
        <v>4.55</v>
      </c>
      <c r="AO50" s="401">
        <v>3.2536</v>
      </c>
      <c r="AP50" s="401"/>
      <c r="AQ50" s="401"/>
      <c r="AR50" s="401"/>
      <c r="AS50" s="401">
        <v>0.20160000000000003</v>
      </c>
      <c r="AT50" s="401">
        <v>2.261</v>
      </c>
      <c r="AU50" s="401">
        <v>6.396</v>
      </c>
      <c r="AV50" s="401">
        <v>0.693</v>
      </c>
      <c r="AW50" s="401">
        <v>0.41800000000000004</v>
      </c>
      <c r="AX50" s="401">
        <v>1.77</v>
      </c>
      <c r="AY50" s="401"/>
      <c r="AZ50" s="401">
        <v>2.261</v>
      </c>
      <c r="BA50" s="401"/>
      <c r="BB50" s="401"/>
      <c r="BC50" s="401">
        <v>2.0439999999999996</v>
      </c>
      <c r="BD50" s="401"/>
      <c r="BE50" s="401">
        <v>3.731</v>
      </c>
    </row>
    <row r="51" spans="2:57" ht="12.75">
      <c r="B51" s="399" t="s">
        <v>375</v>
      </c>
      <c r="C51" s="398"/>
      <c r="D51" s="398"/>
      <c r="E51" s="397">
        <v>100</v>
      </c>
      <c r="F51" s="397">
        <v>1</v>
      </c>
      <c r="G51" s="398">
        <v>88</v>
      </c>
      <c r="H51" s="398">
        <v>2.6</v>
      </c>
      <c r="I51" s="398">
        <v>59</v>
      </c>
      <c r="J51" s="398">
        <v>5.6</v>
      </c>
      <c r="K51" s="398"/>
      <c r="L51" s="398">
        <v>1</v>
      </c>
      <c r="M51" s="398">
        <v>5.5</v>
      </c>
      <c r="N51" s="398">
        <v>3.3</v>
      </c>
      <c r="O51" s="398">
        <v>3.3</v>
      </c>
      <c r="P51" s="397">
        <f t="shared" si="1"/>
        <v>0.5499999999999998</v>
      </c>
      <c r="Q51" s="398">
        <v>0.39</v>
      </c>
      <c r="R51" s="398"/>
      <c r="S51" s="398">
        <v>23</v>
      </c>
      <c r="T51" s="398">
        <v>1.07</v>
      </c>
      <c r="U51" s="398">
        <v>100</v>
      </c>
      <c r="V51" s="398">
        <v>3510</v>
      </c>
      <c r="W51" s="398"/>
      <c r="X51" s="398">
        <v>3.73</v>
      </c>
      <c r="Y51" s="398"/>
      <c r="Z51" s="398"/>
      <c r="AA51" s="398"/>
      <c r="AB51" s="398">
        <v>1.53</v>
      </c>
      <c r="AC51" s="398">
        <v>3.64</v>
      </c>
      <c r="AD51" s="398">
        <v>4.69</v>
      </c>
      <c r="AE51" s="398">
        <v>5.17</v>
      </c>
      <c r="AF51" s="398">
        <v>1.72</v>
      </c>
      <c r="AG51" s="398">
        <v>0.57</v>
      </c>
      <c r="AH51" s="398">
        <v>2.29</v>
      </c>
      <c r="AI51" s="398">
        <v>2.68</v>
      </c>
      <c r="AJ51" s="398"/>
      <c r="AK51" s="398"/>
      <c r="AL51" s="398">
        <v>2.49</v>
      </c>
      <c r="AM51" s="398">
        <v>0.67</v>
      </c>
      <c r="AN51" s="398">
        <v>3.26</v>
      </c>
      <c r="AO51" s="401"/>
      <c r="AP51" s="401"/>
      <c r="AQ51" s="401"/>
      <c r="AR51" s="401"/>
      <c r="AS51" s="401"/>
      <c r="AT51" s="401"/>
      <c r="AU51" s="401"/>
      <c r="AV51" s="401"/>
      <c r="AW51" s="401"/>
      <c r="AX51" s="401"/>
      <c r="AY51" s="401"/>
      <c r="AZ51" s="401"/>
      <c r="BA51" s="401"/>
      <c r="BB51" s="401"/>
      <c r="BC51" s="401"/>
      <c r="BD51" s="401"/>
      <c r="BE51" s="401"/>
    </row>
    <row r="52" spans="2:57" ht="12.75">
      <c r="B52" s="399" t="s">
        <v>376</v>
      </c>
      <c r="C52" s="398"/>
      <c r="D52" s="398"/>
      <c r="E52" s="397">
        <v>100</v>
      </c>
      <c r="F52" s="397">
        <v>1</v>
      </c>
      <c r="G52" s="398">
        <v>93</v>
      </c>
      <c r="H52" s="398">
        <v>3.19</v>
      </c>
      <c r="I52" s="398">
        <v>72</v>
      </c>
      <c r="J52" s="398">
        <v>10</v>
      </c>
      <c r="K52" s="398"/>
      <c r="L52" s="398">
        <v>1</v>
      </c>
      <c r="M52" s="398">
        <v>2</v>
      </c>
      <c r="N52" s="398">
        <v>1</v>
      </c>
      <c r="O52" s="398">
        <v>1</v>
      </c>
      <c r="P52" s="397">
        <f t="shared" si="1"/>
        <v>0</v>
      </c>
      <c r="Q52" s="398">
        <v>1.5</v>
      </c>
      <c r="R52" s="398">
        <v>0.9</v>
      </c>
      <c r="S52" s="398">
        <v>5</v>
      </c>
      <c r="T52" s="398">
        <v>0.73</v>
      </c>
      <c r="U52" s="398">
        <v>100</v>
      </c>
      <c r="V52" s="398">
        <v>5240</v>
      </c>
      <c r="W52" s="398">
        <v>520</v>
      </c>
      <c r="X52" s="398">
        <v>5.64</v>
      </c>
      <c r="Y52" s="398"/>
      <c r="Z52" s="398"/>
      <c r="AA52" s="398"/>
      <c r="AB52" s="398">
        <v>1.91</v>
      </c>
      <c r="AC52" s="398">
        <v>3</v>
      </c>
      <c r="AD52" s="398">
        <v>5.1</v>
      </c>
      <c r="AE52" s="398">
        <v>5.7</v>
      </c>
      <c r="AF52" s="398">
        <v>2.2</v>
      </c>
      <c r="AG52" s="398">
        <v>0.72</v>
      </c>
      <c r="AH52" s="398">
        <v>2.92</v>
      </c>
      <c r="AI52" s="398">
        <v>2.56</v>
      </c>
      <c r="AJ52" s="398"/>
      <c r="AK52" s="398"/>
      <c r="AL52" s="398">
        <v>2.88</v>
      </c>
      <c r="AM52" s="398">
        <v>0.8</v>
      </c>
      <c r="AN52" s="398">
        <v>5.7</v>
      </c>
      <c r="AO52" s="401"/>
      <c r="AP52" s="401"/>
      <c r="AQ52" s="401"/>
      <c r="AR52" s="401"/>
      <c r="AS52" s="401"/>
      <c r="AT52" s="401"/>
      <c r="AU52" s="401"/>
      <c r="AV52" s="401"/>
      <c r="AW52" s="401"/>
      <c r="AX52" s="401"/>
      <c r="AY52" s="401"/>
      <c r="AZ52" s="401"/>
      <c r="BA52" s="401"/>
      <c r="BB52" s="401"/>
      <c r="BC52" s="401"/>
      <c r="BD52" s="401"/>
      <c r="BE52" s="401"/>
    </row>
    <row r="53" spans="2:57" ht="12.75">
      <c r="B53" s="399" t="s">
        <v>377</v>
      </c>
      <c r="C53" s="398"/>
      <c r="D53" s="398"/>
      <c r="E53" s="397">
        <v>100</v>
      </c>
      <c r="F53" s="397">
        <v>1</v>
      </c>
      <c r="G53" s="398">
        <v>92</v>
      </c>
      <c r="H53" s="398">
        <v>2.95</v>
      </c>
      <c r="I53" s="398">
        <v>62</v>
      </c>
      <c r="J53" s="398">
        <v>9.2</v>
      </c>
      <c r="K53" s="398"/>
      <c r="L53" s="398">
        <v>1</v>
      </c>
      <c r="M53" s="398">
        <v>4.8</v>
      </c>
      <c r="N53" s="398">
        <v>3</v>
      </c>
      <c r="O53" s="398">
        <v>3</v>
      </c>
      <c r="P53" s="397">
        <f t="shared" si="1"/>
        <v>0.6000000000000001</v>
      </c>
      <c r="Q53" s="398">
        <v>0.96</v>
      </c>
      <c r="R53" s="398">
        <v>0.8</v>
      </c>
      <c r="S53" s="398">
        <v>40</v>
      </c>
      <c r="T53" s="398">
        <v>0.68</v>
      </c>
      <c r="U53" s="398">
        <v>92</v>
      </c>
      <c r="V53" s="398">
        <v>3080</v>
      </c>
      <c r="W53" s="398">
        <v>1000</v>
      </c>
      <c r="X53" s="398">
        <v>3.65</v>
      </c>
      <c r="Y53" s="398"/>
      <c r="Z53" s="398"/>
      <c r="AA53" s="398"/>
      <c r="AB53" s="398">
        <v>1.52</v>
      </c>
      <c r="AC53" s="398">
        <v>2.4</v>
      </c>
      <c r="AD53" s="398">
        <v>4.4</v>
      </c>
      <c r="AE53" s="398">
        <v>4.7</v>
      </c>
      <c r="AF53" s="398">
        <v>1.7</v>
      </c>
      <c r="AG53" s="398">
        <v>0.5</v>
      </c>
      <c r="AH53" s="398">
        <v>2.2</v>
      </c>
      <c r="AI53" s="398">
        <v>2.28</v>
      </c>
      <c r="AJ53" s="398"/>
      <c r="AK53" s="398"/>
      <c r="AL53" s="398">
        <v>2.75</v>
      </c>
      <c r="AM53" s="398">
        <v>0.5</v>
      </c>
      <c r="AN53" s="398">
        <v>2.8</v>
      </c>
      <c r="AO53" s="401">
        <v>3.358</v>
      </c>
      <c r="AP53" s="401"/>
      <c r="AQ53" s="401"/>
      <c r="AR53" s="401"/>
      <c r="AS53" s="401">
        <v>1.3984</v>
      </c>
      <c r="AT53" s="401">
        <v>2.2079999999999997</v>
      </c>
      <c r="AU53" s="401">
        <v>4.048</v>
      </c>
      <c r="AV53" s="401">
        <v>4.136</v>
      </c>
      <c r="AW53" s="401">
        <v>1.564</v>
      </c>
      <c r="AX53" s="401">
        <v>0.365</v>
      </c>
      <c r="AY53" s="401"/>
      <c r="AZ53" s="401"/>
      <c r="BA53" s="401"/>
      <c r="BB53" s="401"/>
      <c r="BC53" s="401">
        <v>2.695</v>
      </c>
      <c r="BD53" s="401"/>
      <c r="BE53" s="401">
        <v>2.548</v>
      </c>
    </row>
    <row r="54" spans="2:57" ht="12.75">
      <c r="B54" s="399" t="s">
        <v>378</v>
      </c>
      <c r="C54" s="398"/>
      <c r="D54" s="398"/>
      <c r="E54" s="397">
        <v>100</v>
      </c>
      <c r="F54" s="397">
        <v>1</v>
      </c>
      <c r="G54" s="398">
        <v>91</v>
      </c>
      <c r="H54" s="398">
        <v>2.82</v>
      </c>
      <c r="I54" s="398">
        <v>65</v>
      </c>
      <c r="J54" s="398">
        <v>10</v>
      </c>
      <c r="K54" s="398"/>
      <c r="L54" s="398">
        <v>1</v>
      </c>
      <c r="M54" s="398">
        <v>4</v>
      </c>
      <c r="N54" s="398">
        <v>2.85</v>
      </c>
      <c r="O54" s="398">
        <v>2.85</v>
      </c>
      <c r="P54" s="397">
        <f t="shared" si="1"/>
        <v>0.8500000000000001</v>
      </c>
      <c r="Q54" s="398">
        <v>0.9</v>
      </c>
      <c r="R54" s="398">
        <v>0.6</v>
      </c>
      <c r="S54" s="398">
        <v>9</v>
      </c>
      <c r="T54" s="398">
        <v>0.88</v>
      </c>
      <c r="U54" s="398">
        <v>100</v>
      </c>
      <c r="V54" s="398">
        <v>5100</v>
      </c>
      <c r="W54" s="398">
        <v>220</v>
      </c>
      <c r="X54" s="398">
        <v>3.38</v>
      </c>
      <c r="Y54" s="398"/>
      <c r="Z54" s="398"/>
      <c r="AA54" s="398"/>
      <c r="AB54" s="398">
        <v>1.5</v>
      </c>
      <c r="AC54" s="398">
        <v>3</v>
      </c>
      <c r="AD54" s="398">
        <v>5</v>
      </c>
      <c r="AE54" s="398">
        <v>4.9</v>
      </c>
      <c r="AF54" s="398">
        <v>1.9</v>
      </c>
      <c r="AG54" s="398">
        <v>0.6</v>
      </c>
      <c r="AH54" s="398">
        <v>2.5</v>
      </c>
      <c r="AI54" s="398">
        <v>2.39</v>
      </c>
      <c r="AJ54" s="398"/>
      <c r="AK54" s="398"/>
      <c r="AL54" s="398">
        <v>2.7</v>
      </c>
      <c r="AM54" s="398">
        <v>0.75</v>
      </c>
      <c r="AN54" s="398">
        <v>3.4</v>
      </c>
      <c r="AO54" s="401"/>
      <c r="AP54" s="401"/>
      <c r="AQ54" s="401"/>
      <c r="AR54" s="401"/>
      <c r="AS54" s="401"/>
      <c r="AT54" s="401"/>
      <c r="AU54" s="401"/>
      <c r="AV54" s="401"/>
      <c r="AW54" s="401"/>
      <c r="AX54" s="401"/>
      <c r="AY54" s="401"/>
      <c r="AZ54" s="401"/>
      <c r="BA54" s="401"/>
      <c r="BB54" s="401"/>
      <c r="BC54" s="401"/>
      <c r="BD54" s="401"/>
      <c r="BE54" s="401"/>
    </row>
    <row r="55" spans="2:57" ht="12.75">
      <c r="B55" s="399" t="s">
        <v>379</v>
      </c>
      <c r="C55" s="398"/>
      <c r="D55" s="398"/>
      <c r="E55" s="397">
        <v>100</v>
      </c>
      <c r="F55" s="397">
        <v>1</v>
      </c>
      <c r="G55" s="398">
        <v>92</v>
      </c>
      <c r="H55" s="398">
        <v>2.97</v>
      </c>
      <c r="I55" s="398">
        <v>57</v>
      </c>
      <c r="J55" s="398">
        <v>8</v>
      </c>
      <c r="K55" s="398"/>
      <c r="L55" s="398">
        <v>1</v>
      </c>
      <c r="M55" s="398">
        <v>7.7</v>
      </c>
      <c r="N55" s="398">
        <v>3.8</v>
      </c>
      <c r="O55" s="398">
        <v>3.8</v>
      </c>
      <c r="P55" s="397">
        <f t="shared" si="1"/>
        <v>-0.050000000000000266</v>
      </c>
      <c r="Q55" s="398">
        <v>0.3</v>
      </c>
      <c r="R55" s="398"/>
      <c r="S55" s="398">
        <v>8</v>
      </c>
      <c r="T55" s="398">
        <v>0.1</v>
      </c>
      <c r="U55" s="398">
        <v>88</v>
      </c>
      <c r="V55" s="398">
        <v>3429</v>
      </c>
      <c r="W55" s="398"/>
      <c r="X55" s="398">
        <v>4.1</v>
      </c>
      <c r="Y55" s="398"/>
      <c r="Z55" s="398"/>
      <c r="AA55" s="398"/>
      <c r="AB55" s="398">
        <v>1.3</v>
      </c>
      <c r="AC55" s="398">
        <v>3.5</v>
      </c>
      <c r="AD55" s="398">
        <v>4.9</v>
      </c>
      <c r="AE55" s="398">
        <v>6.6</v>
      </c>
      <c r="AF55" s="398">
        <v>1.8</v>
      </c>
      <c r="AG55" s="398">
        <v>0.4</v>
      </c>
      <c r="AH55" s="398">
        <v>2.2</v>
      </c>
      <c r="AI55" s="398">
        <v>2.5</v>
      </c>
      <c r="AJ55" s="398"/>
      <c r="AK55" s="398"/>
      <c r="AL55" s="398">
        <v>2.6</v>
      </c>
      <c r="AM55" s="398">
        <v>0.6</v>
      </c>
      <c r="AN55" s="398">
        <v>3.33</v>
      </c>
      <c r="AO55" s="401"/>
      <c r="AP55" s="401"/>
      <c r="AQ55" s="401"/>
      <c r="AR55" s="401"/>
      <c r="AS55" s="401"/>
      <c r="AT55" s="401"/>
      <c r="AU55" s="401"/>
      <c r="AV55" s="401"/>
      <c r="AW55" s="401"/>
      <c r="AX55" s="401"/>
      <c r="AY55" s="401"/>
      <c r="AZ55" s="401"/>
      <c r="BA55" s="401"/>
      <c r="BB55" s="401"/>
      <c r="BC55" s="401"/>
      <c r="BD55" s="401"/>
      <c r="BE55" s="401"/>
    </row>
    <row r="56" spans="2:57" ht="12.75">
      <c r="B56" s="399" t="s">
        <v>380</v>
      </c>
      <c r="C56" s="398"/>
      <c r="D56" s="398"/>
      <c r="E56" s="397">
        <v>100</v>
      </c>
      <c r="F56" s="397">
        <v>1</v>
      </c>
      <c r="G56" s="398">
        <v>92</v>
      </c>
      <c r="H56" s="398">
        <v>2.86</v>
      </c>
      <c r="I56" s="398">
        <v>65</v>
      </c>
      <c r="J56" s="398">
        <v>5.5</v>
      </c>
      <c r="K56" s="398"/>
      <c r="L56" s="398">
        <v>1</v>
      </c>
      <c r="M56" s="398">
        <v>4.5</v>
      </c>
      <c r="N56" s="398">
        <v>2.7</v>
      </c>
      <c r="O56" s="398">
        <v>2.7</v>
      </c>
      <c r="P56" s="397">
        <f t="shared" si="1"/>
        <v>0.4500000000000002</v>
      </c>
      <c r="Q56" s="398">
        <v>0.3</v>
      </c>
      <c r="R56" s="398"/>
      <c r="S56" s="398">
        <v>25</v>
      </c>
      <c r="T56" s="398">
        <v>0.18</v>
      </c>
      <c r="U56" s="398">
        <v>105</v>
      </c>
      <c r="V56" s="398">
        <v>3880</v>
      </c>
      <c r="W56" s="398"/>
      <c r="X56" s="398">
        <v>2.7</v>
      </c>
      <c r="Y56" s="398"/>
      <c r="Z56" s="398"/>
      <c r="AA56" s="398"/>
      <c r="AB56" s="398">
        <v>1.8</v>
      </c>
      <c r="AC56" s="398">
        <v>3.3</v>
      </c>
      <c r="AD56" s="398">
        <v>3.8</v>
      </c>
      <c r="AE56" s="398">
        <v>5.9</v>
      </c>
      <c r="AF56" s="398">
        <v>2</v>
      </c>
      <c r="AG56" s="398">
        <v>0.8</v>
      </c>
      <c r="AH56" s="398">
        <v>2.8</v>
      </c>
      <c r="AI56" s="398">
        <v>2</v>
      </c>
      <c r="AJ56" s="398"/>
      <c r="AK56" s="398"/>
      <c r="AL56" s="398">
        <v>2.6</v>
      </c>
      <c r="AM56" s="398">
        <v>0.5</v>
      </c>
      <c r="AN56" s="398">
        <v>3.4</v>
      </c>
      <c r="AO56" s="401"/>
      <c r="AP56" s="401"/>
      <c r="AQ56" s="401"/>
      <c r="AR56" s="401"/>
      <c r="AS56" s="401"/>
      <c r="AT56" s="401"/>
      <c r="AU56" s="401"/>
      <c r="AV56" s="401"/>
      <c r="AW56" s="401"/>
      <c r="AX56" s="401"/>
      <c r="AY56" s="401"/>
      <c r="AZ56" s="401"/>
      <c r="BA56" s="401"/>
      <c r="BB56" s="401"/>
      <c r="BC56" s="401"/>
      <c r="BD56" s="401"/>
      <c r="BE56" s="401"/>
    </row>
    <row r="57" spans="2:57" ht="12.75">
      <c r="B57" s="399" t="s">
        <v>381</v>
      </c>
      <c r="C57" s="398"/>
      <c r="D57" s="398"/>
      <c r="E57" s="397">
        <v>100</v>
      </c>
      <c r="F57" s="397">
        <v>1</v>
      </c>
      <c r="G57" s="398">
        <v>93</v>
      </c>
      <c r="H57" s="398">
        <v>2.53</v>
      </c>
      <c r="I57" s="398">
        <v>53</v>
      </c>
      <c r="J57" s="398">
        <v>11</v>
      </c>
      <c r="K57" s="398"/>
      <c r="L57" s="398">
        <v>5</v>
      </c>
      <c r="M57" s="398">
        <v>8.4</v>
      </c>
      <c r="N57" s="398">
        <v>4.2</v>
      </c>
      <c r="O57" s="398">
        <v>4.2</v>
      </c>
      <c r="P57" s="397">
        <f t="shared" si="1"/>
        <v>0</v>
      </c>
      <c r="Q57" s="398">
        <v>0.4</v>
      </c>
      <c r="R57" s="398"/>
      <c r="S57" s="398">
        <v>10</v>
      </c>
      <c r="T57" s="398">
        <v>0.7</v>
      </c>
      <c r="U57" s="398">
        <v>240</v>
      </c>
      <c r="V57" s="398">
        <v>3050</v>
      </c>
      <c r="W57" s="398"/>
      <c r="X57" s="398">
        <v>3.2</v>
      </c>
      <c r="Y57" s="398"/>
      <c r="Z57" s="398"/>
      <c r="AA57" s="398"/>
      <c r="AB57" s="398">
        <v>1.8</v>
      </c>
      <c r="AC57" s="398">
        <v>2.4</v>
      </c>
      <c r="AD57" s="398">
        <v>3.8</v>
      </c>
      <c r="AE57" s="398">
        <v>3.9</v>
      </c>
      <c r="AF57" s="398">
        <v>1.5</v>
      </c>
      <c r="AG57" s="398">
        <v>0.4</v>
      </c>
      <c r="AH57" s="398">
        <v>1.9</v>
      </c>
      <c r="AI57" s="398">
        <v>2.5</v>
      </c>
      <c r="AJ57" s="398"/>
      <c r="AK57" s="398"/>
      <c r="AL57" s="398">
        <v>2.5</v>
      </c>
      <c r="AM57" s="398">
        <v>0.71</v>
      </c>
      <c r="AN57" s="398">
        <v>2.8</v>
      </c>
      <c r="AO57" s="401"/>
      <c r="AP57" s="401"/>
      <c r="AQ57" s="401"/>
      <c r="AR57" s="401"/>
      <c r="AS57" s="401"/>
      <c r="AT57" s="401"/>
      <c r="AU57" s="401"/>
      <c r="AV57" s="401"/>
      <c r="AW57" s="401"/>
      <c r="AX57" s="401"/>
      <c r="AY57" s="401"/>
      <c r="AZ57" s="401"/>
      <c r="BA57" s="401"/>
      <c r="BB57" s="401"/>
      <c r="BC57" s="401"/>
      <c r="BD57" s="401"/>
      <c r="BE57" s="401"/>
    </row>
    <row r="58" spans="2:57" ht="12.75">
      <c r="B58" s="399" t="s">
        <v>382</v>
      </c>
      <c r="C58" s="398"/>
      <c r="D58" s="398"/>
      <c r="E58" s="397">
        <v>100</v>
      </c>
      <c r="F58" s="397">
        <v>1</v>
      </c>
      <c r="G58" s="398">
        <v>91</v>
      </c>
      <c r="H58" s="398">
        <v>2.6</v>
      </c>
      <c r="I58" s="398">
        <v>61</v>
      </c>
      <c r="J58" s="398">
        <v>4</v>
      </c>
      <c r="K58" s="398"/>
      <c r="L58" s="398">
        <v>1</v>
      </c>
      <c r="M58" s="398">
        <v>7</v>
      </c>
      <c r="N58" s="398">
        <v>3.5</v>
      </c>
      <c r="O58" s="398">
        <v>3.5</v>
      </c>
      <c r="P58" s="397">
        <f t="shared" si="1"/>
        <v>0</v>
      </c>
      <c r="Q58" s="398">
        <v>1.1</v>
      </c>
      <c r="R58" s="398">
        <v>0.5</v>
      </c>
      <c r="S58" s="398">
        <v>10</v>
      </c>
      <c r="T58" s="398">
        <v>0.97</v>
      </c>
      <c r="U58" s="398">
        <v>80</v>
      </c>
      <c r="V58" s="398">
        <v>4050</v>
      </c>
      <c r="W58" s="398"/>
      <c r="X58" s="398">
        <v>4.2</v>
      </c>
      <c r="Y58" s="398"/>
      <c r="Z58" s="398"/>
      <c r="AA58" s="398"/>
      <c r="AB58" s="398">
        <v>1.93</v>
      </c>
      <c r="AC58" s="398">
        <v>3.1</v>
      </c>
      <c r="AD58" s="398">
        <v>4.5</v>
      </c>
      <c r="AE58" s="398">
        <v>4.3</v>
      </c>
      <c r="AF58" s="398">
        <v>1.65</v>
      </c>
      <c r="AG58" s="398">
        <v>0.75</v>
      </c>
      <c r="AH58" s="398">
        <v>2.4</v>
      </c>
      <c r="AI58" s="398">
        <v>2.8</v>
      </c>
      <c r="AJ58" s="398"/>
      <c r="AK58" s="398"/>
      <c r="AL58" s="398">
        <v>2.6</v>
      </c>
      <c r="AM58" s="398">
        <v>0.7</v>
      </c>
      <c r="AN58" s="398">
        <v>3.25</v>
      </c>
      <c r="AO58" s="401"/>
      <c r="AP58" s="401"/>
      <c r="AQ58" s="401"/>
      <c r="AR58" s="401"/>
      <c r="AS58" s="401"/>
      <c r="AT58" s="401"/>
      <c r="AU58" s="401"/>
      <c r="AV58" s="401"/>
      <c r="AW58" s="401"/>
      <c r="AX58" s="401"/>
      <c r="AY58" s="401"/>
      <c r="AZ58" s="401"/>
      <c r="BA58" s="401"/>
      <c r="BB58" s="401"/>
      <c r="BC58" s="401"/>
      <c r="BD58" s="401"/>
      <c r="BE58" s="401"/>
    </row>
    <row r="59" spans="2:57" ht="12.75">
      <c r="B59" s="399" t="s">
        <v>383</v>
      </c>
      <c r="C59" s="398"/>
      <c r="D59" s="398"/>
      <c r="E59" s="397">
        <v>100</v>
      </c>
      <c r="F59" s="397">
        <v>1</v>
      </c>
      <c r="G59" s="398">
        <v>90</v>
      </c>
      <c r="H59" s="398">
        <v>3.43</v>
      </c>
      <c r="I59" s="398">
        <v>65.7</v>
      </c>
      <c r="J59" s="398">
        <v>12.8</v>
      </c>
      <c r="K59" s="398"/>
      <c r="L59" s="398">
        <v>1</v>
      </c>
      <c r="M59" s="398">
        <v>5.2</v>
      </c>
      <c r="N59" s="398">
        <v>2.9</v>
      </c>
      <c r="O59" s="398">
        <v>2.9</v>
      </c>
      <c r="P59" s="397">
        <f t="shared" si="1"/>
        <v>0.2999999999999998</v>
      </c>
      <c r="Q59" s="398">
        <v>0.6</v>
      </c>
      <c r="R59" s="398"/>
      <c r="S59" s="398">
        <v>20</v>
      </c>
      <c r="T59" s="398">
        <v>0.24</v>
      </c>
      <c r="U59" s="398">
        <v>100</v>
      </c>
      <c r="V59" s="398">
        <v>4230</v>
      </c>
      <c r="W59" s="398"/>
      <c r="X59" s="398">
        <v>4.69</v>
      </c>
      <c r="Y59" s="398"/>
      <c r="Z59" s="398"/>
      <c r="AA59" s="398"/>
      <c r="AB59" s="398">
        <v>1.93</v>
      </c>
      <c r="AC59" s="398">
        <v>3.4</v>
      </c>
      <c r="AD59" s="398">
        <v>4.8</v>
      </c>
      <c r="AE59" s="398">
        <v>5.49</v>
      </c>
      <c r="AF59" s="398">
        <v>1.93</v>
      </c>
      <c r="AG59" s="398">
        <v>0.47</v>
      </c>
      <c r="AH59" s="398">
        <v>2.4</v>
      </c>
      <c r="AI59" s="398">
        <v>2.91</v>
      </c>
      <c r="AJ59" s="398"/>
      <c r="AK59" s="398"/>
      <c r="AL59" s="398">
        <v>3.29</v>
      </c>
      <c r="AM59" s="398">
        <v>0.63</v>
      </c>
      <c r="AN59" s="398">
        <v>3.58</v>
      </c>
      <c r="AO59" s="401"/>
      <c r="AP59" s="401"/>
      <c r="AQ59" s="401"/>
      <c r="AR59" s="401"/>
      <c r="AS59" s="401"/>
      <c r="AT59" s="401"/>
      <c r="AU59" s="401"/>
      <c r="AV59" s="401"/>
      <c r="AW59" s="401"/>
      <c r="AX59" s="401"/>
      <c r="AY59" s="401"/>
      <c r="AZ59" s="401"/>
      <c r="BA59" s="401"/>
      <c r="BB59" s="401"/>
      <c r="BC59" s="401"/>
      <c r="BD59" s="401"/>
      <c r="BE59" s="401"/>
    </row>
    <row r="60" spans="2:57" ht="12.75">
      <c r="B60" s="399" t="s">
        <v>288</v>
      </c>
      <c r="C60" s="398"/>
      <c r="D60" s="398"/>
      <c r="E60" s="397">
        <v>100</v>
      </c>
      <c r="F60" s="397">
        <v>1</v>
      </c>
      <c r="G60" s="398">
        <v>51</v>
      </c>
      <c r="H60" s="398">
        <v>1.9</v>
      </c>
      <c r="I60" s="398">
        <v>31</v>
      </c>
      <c r="J60" s="398">
        <v>4</v>
      </c>
      <c r="K60" s="398"/>
      <c r="L60" s="398">
        <v>0.5</v>
      </c>
      <c r="M60" s="398">
        <v>0.1</v>
      </c>
      <c r="N60" s="398">
        <v>0.5</v>
      </c>
      <c r="O60" s="398">
        <v>0.5</v>
      </c>
      <c r="P60" s="397">
        <f t="shared" si="1"/>
        <v>0.45</v>
      </c>
      <c r="Q60" s="398">
        <v>1.75</v>
      </c>
      <c r="R60" s="398">
        <v>2.65</v>
      </c>
      <c r="S60" s="398">
        <v>12</v>
      </c>
      <c r="T60" s="398">
        <v>1</v>
      </c>
      <c r="U60" s="398">
        <v>38</v>
      </c>
      <c r="V60" s="398">
        <v>4028</v>
      </c>
      <c r="W60" s="398"/>
      <c r="X60" s="398">
        <v>1.37</v>
      </c>
      <c r="Y60" s="398"/>
      <c r="Z60" s="398"/>
      <c r="AA60" s="398"/>
      <c r="AB60" s="398">
        <v>1.09</v>
      </c>
      <c r="AC60" s="398">
        <v>0.7</v>
      </c>
      <c r="AD60" s="398">
        <v>1.6</v>
      </c>
      <c r="AE60" s="398">
        <v>1.46</v>
      </c>
      <c r="AF60" s="398">
        <v>0.45</v>
      </c>
      <c r="AG60" s="398">
        <v>0.19</v>
      </c>
      <c r="AH60" s="398">
        <v>0.64</v>
      </c>
      <c r="AI60" s="398">
        <v>0.7</v>
      </c>
      <c r="AJ60" s="398"/>
      <c r="AK60" s="398"/>
      <c r="AL60" s="398">
        <v>0.7</v>
      </c>
      <c r="AM60" s="398">
        <v>0.11</v>
      </c>
      <c r="AN60" s="398">
        <v>1</v>
      </c>
      <c r="AO60" s="401"/>
      <c r="AP60" s="401"/>
      <c r="AQ60" s="401"/>
      <c r="AR60" s="401"/>
      <c r="AS60" s="401"/>
      <c r="AT60" s="401"/>
      <c r="AU60" s="401"/>
      <c r="AV60" s="401"/>
      <c r="AW60" s="401"/>
      <c r="AX60" s="401"/>
      <c r="AY60" s="401"/>
      <c r="AZ60" s="401"/>
      <c r="BA60" s="401"/>
      <c r="BB60" s="401"/>
      <c r="BC60" s="401"/>
      <c r="BD60" s="401"/>
      <c r="BE60" s="401"/>
    </row>
    <row r="61" spans="2:57" ht="12.75">
      <c r="B61" s="399" t="s">
        <v>384</v>
      </c>
      <c r="C61" s="398"/>
      <c r="D61" s="398"/>
      <c r="E61" s="397">
        <v>100</v>
      </c>
      <c r="F61" s="397">
        <v>1</v>
      </c>
      <c r="G61" s="398">
        <v>93</v>
      </c>
      <c r="H61" s="398">
        <v>3.48</v>
      </c>
      <c r="I61" s="398">
        <v>40</v>
      </c>
      <c r="J61" s="398">
        <v>6</v>
      </c>
      <c r="K61" s="398"/>
      <c r="L61" s="398">
        <v>5.5</v>
      </c>
      <c r="M61" s="398">
        <v>0.4</v>
      </c>
      <c r="N61" s="398">
        <v>1.2</v>
      </c>
      <c r="O61" s="398">
        <v>1.2</v>
      </c>
      <c r="P61" s="397">
        <f t="shared" si="1"/>
        <v>1</v>
      </c>
      <c r="Q61" s="398">
        <v>2.5</v>
      </c>
      <c r="R61" s="398"/>
      <c r="S61" s="398">
        <v>10</v>
      </c>
      <c r="T61" s="398">
        <v>0.4</v>
      </c>
      <c r="U61" s="398">
        <v>76</v>
      </c>
      <c r="V61" s="398">
        <v>3960</v>
      </c>
      <c r="W61" s="398">
        <v>726</v>
      </c>
      <c r="X61" s="398">
        <v>1.8</v>
      </c>
      <c r="Y61" s="398"/>
      <c r="Z61" s="398"/>
      <c r="AA61" s="398"/>
      <c r="AB61" s="398">
        <v>0.9</v>
      </c>
      <c r="AC61" s="398">
        <v>1.2</v>
      </c>
      <c r="AD61" s="398">
        <v>2.6</v>
      </c>
      <c r="AE61" s="398">
        <v>2.6</v>
      </c>
      <c r="AF61" s="398">
        <v>0.64</v>
      </c>
      <c r="AG61" s="398">
        <v>0.5</v>
      </c>
      <c r="AH61" s="398">
        <v>1.14</v>
      </c>
      <c r="AI61" s="398">
        <v>1.3</v>
      </c>
      <c r="AJ61" s="398"/>
      <c r="AK61" s="398"/>
      <c r="AL61" s="398">
        <v>1.1</v>
      </c>
      <c r="AM61" s="398">
        <v>2.3</v>
      </c>
      <c r="AN61" s="398">
        <v>1.6</v>
      </c>
      <c r="AO61" s="401"/>
      <c r="AP61" s="401"/>
      <c r="AQ61" s="401"/>
      <c r="AR61" s="401"/>
      <c r="AS61" s="401"/>
      <c r="AT61" s="401"/>
      <c r="AU61" s="401"/>
      <c r="AV61" s="401"/>
      <c r="AW61" s="401"/>
      <c r="AX61" s="401"/>
      <c r="AY61" s="401"/>
      <c r="AZ61" s="401"/>
      <c r="BA61" s="401"/>
      <c r="BB61" s="401"/>
      <c r="BC61" s="401"/>
      <c r="BD61" s="401"/>
      <c r="BE61" s="401"/>
    </row>
    <row r="62" spans="2:57" ht="12.75">
      <c r="B62" s="399" t="s">
        <v>204</v>
      </c>
      <c r="C62" s="398"/>
      <c r="D62" s="398"/>
      <c r="E62" s="397">
        <v>100</v>
      </c>
      <c r="F62" s="397">
        <v>1</v>
      </c>
      <c r="G62" s="398">
        <v>89</v>
      </c>
      <c r="H62" s="398">
        <v>2.06</v>
      </c>
      <c r="I62" s="398">
        <v>11.5</v>
      </c>
      <c r="J62" s="398">
        <v>6.5</v>
      </c>
      <c r="K62" s="398"/>
      <c r="L62" s="398">
        <v>5</v>
      </c>
      <c r="M62" s="398">
        <v>0.05</v>
      </c>
      <c r="N62" s="398">
        <v>0.5</v>
      </c>
      <c r="O62" s="398">
        <v>0.17</v>
      </c>
      <c r="P62" s="397">
        <f t="shared" si="1"/>
        <v>0.14500000000000002</v>
      </c>
      <c r="Q62" s="398">
        <v>0.67</v>
      </c>
      <c r="R62" s="398">
        <v>0.05</v>
      </c>
      <c r="S62" s="398">
        <v>15</v>
      </c>
      <c r="T62" s="398">
        <v>0.1</v>
      </c>
      <c r="U62" s="398">
        <v>3</v>
      </c>
      <c r="V62" s="398">
        <v>1500</v>
      </c>
      <c r="W62" s="398">
        <v>330</v>
      </c>
      <c r="X62" s="398">
        <v>0.6</v>
      </c>
      <c r="Y62" s="398"/>
      <c r="Z62" s="398"/>
      <c r="AA62" s="398"/>
      <c r="AB62" s="398">
        <v>0.36</v>
      </c>
      <c r="AC62" s="398">
        <v>0.38</v>
      </c>
      <c r="AD62" s="398">
        <v>0.9</v>
      </c>
      <c r="AE62" s="398">
        <v>0.45</v>
      </c>
      <c r="AF62" s="398">
        <v>0.22</v>
      </c>
      <c r="AG62" s="398">
        <v>0.12</v>
      </c>
      <c r="AH62" s="398">
        <v>0.34</v>
      </c>
      <c r="AI62" s="398">
        <v>0.4</v>
      </c>
      <c r="AJ62" s="398"/>
      <c r="AK62" s="398"/>
      <c r="AL62" s="398">
        <v>0.43</v>
      </c>
      <c r="AM62" s="398">
        <v>0.12</v>
      </c>
      <c r="AN62" s="398">
        <v>0.59</v>
      </c>
      <c r="AO62" s="401"/>
      <c r="AP62" s="401"/>
      <c r="AQ62" s="401"/>
      <c r="AR62" s="401"/>
      <c r="AS62" s="401"/>
      <c r="AT62" s="401"/>
      <c r="AU62" s="401"/>
      <c r="AV62" s="401"/>
      <c r="AW62" s="401"/>
      <c r="AX62" s="401"/>
      <c r="AY62" s="401"/>
      <c r="AZ62" s="401"/>
      <c r="BA62" s="401"/>
      <c r="BB62" s="401"/>
      <c r="BC62" s="401"/>
      <c r="BD62" s="401"/>
      <c r="BE62" s="401"/>
    </row>
    <row r="63" spans="2:57" ht="12.75">
      <c r="B63" s="399" t="s">
        <v>385</v>
      </c>
      <c r="C63" s="398"/>
      <c r="D63" s="398"/>
      <c r="E63" s="397">
        <v>100</v>
      </c>
      <c r="F63" s="397">
        <v>1</v>
      </c>
      <c r="G63" s="398">
        <v>90</v>
      </c>
      <c r="H63" s="398">
        <v>3.41</v>
      </c>
      <c r="I63" s="398">
        <v>11.8</v>
      </c>
      <c r="J63" s="398">
        <v>2.9</v>
      </c>
      <c r="K63" s="398"/>
      <c r="L63" s="398">
        <v>2</v>
      </c>
      <c r="M63" s="398">
        <v>0.04</v>
      </c>
      <c r="N63" s="398">
        <v>0.33</v>
      </c>
      <c r="O63" s="398"/>
      <c r="P63" s="397">
        <f t="shared" si="1"/>
        <v>-0.02</v>
      </c>
      <c r="Q63" s="398">
        <v>0.34</v>
      </c>
      <c r="R63" s="398"/>
      <c r="S63" s="398">
        <v>16</v>
      </c>
      <c r="T63" s="398"/>
      <c r="U63" s="398"/>
      <c r="V63" s="398"/>
      <c r="W63" s="398"/>
      <c r="X63" s="398">
        <v>0.35</v>
      </c>
      <c r="Y63" s="398"/>
      <c r="Z63" s="398"/>
      <c r="AA63" s="398"/>
      <c r="AB63" s="398">
        <v>0.27</v>
      </c>
      <c r="AC63" s="398">
        <v>0.54</v>
      </c>
      <c r="AD63" s="398">
        <v>1.6</v>
      </c>
      <c r="AE63" s="398">
        <v>0.27</v>
      </c>
      <c r="AF63" s="398">
        <v>0.18</v>
      </c>
      <c r="AG63" s="398">
        <v>0.14</v>
      </c>
      <c r="AH63" s="398">
        <v>0.32</v>
      </c>
      <c r="AI63" s="398">
        <v>0.63</v>
      </c>
      <c r="AJ63" s="398"/>
      <c r="AK63" s="398"/>
      <c r="AL63" s="398">
        <v>0.45</v>
      </c>
      <c r="AM63" s="398">
        <v>0.18</v>
      </c>
      <c r="AN63" s="398">
        <v>0.63</v>
      </c>
      <c r="AO63" s="401"/>
      <c r="AP63" s="401"/>
      <c r="AQ63" s="401"/>
      <c r="AR63" s="401"/>
      <c r="AS63" s="401"/>
      <c r="AT63" s="401"/>
      <c r="AU63" s="401"/>
      <c r="AV63" s="401"/>
      <c r="AW63" s="401"/>
      <c r="AX63" s="401"/>
      <c r="AY63" s="401"/>
      <c r="AZ63" s="401"/>
      <c r="BA63" s="401"/>
      <c r="BB63" s="401"/>
      <c r="BC63" s="401"/>
      <c r="BD63" s="401"/>
      <c r="BE63" s="401"/>
    </row>
    <row r="64" spans="2:57" ht="12.75">
      <c r="B64" s="417" t="s">
        <v>516</v>
      </c>
      <c r="C64" s="398"/>
      <c r="D64" s="398"/>
      <c r="E64" s="397">
        <v>100</v>
      </c>
      <c r="F64" s="397">
        <v>1</v>
      </c>
      <c r="G64" s="398">
        <v>91</v>
      </c>
      <c r="H64" s="398"/>
      <c r="I64" s="398">
        <v>8.9</v>
      </c>
      <c r="J64" s="398">
        <v>1.6</v>
      </c>
      <c r="K64" s="398"/>
      <c r="L64" s="398">
        <v>3.9</v>
      </c>
      <c r="M64" s="398">
        <v>1.2</v>
      </c>
      <c r="N64" s="398">
        <v>0.16</v>
      </c>
      <c r="O64" s="398"/>
      <c r="P64" s="397">
        <f t="shared" si="1"/>
        <v>-0.6</v>
      </c>
      <c r="Q64" s="398">
        <v>2.3</v>
      </c>
      <c r="R64" s="398"/>
      <c r="S64" s="398">
        <v>62</v>
      </c>
      <c r="T64" s="398">
        <v>2.4</v>
      </c>
      <c r="U64" s="398">
        <v>46</v>
      </c>
      <c r="V64" s="398">
        <v>275</v>
      </c>
      <c r="W64" s="398">
        <v>100</v>
      </c>
      <c r="X64" s="398">
        <v>0.1</v>
      </c>
      <c r="Y64" s="398"/>
      <c r="Z64" s="398"/>
      <c r="AA64" s="398"/>
      <c r="AB64" s="398"/>
      <c r="AC64" s="398"/>
      <c r="AD64" s="398">
        <v>0.09</v>
      </c>
      <c r="AE64" s="398">
        <v>0.04</v>
      </c>
      <c r="AF64" s="398">
        <v>0.1</v>
      </c>
      <c r="AG64" s="398"/>
      <c r="AH64" s="398">
        <v>0.1</v>
      </c>
      <c r="AI64" s="398"/>
      <c r="AJ64" s="398"/>
      <c r="AK64" s="398"/>
      <c r="AL64" s="398">
        <v>0.03</v>
      </c>
      <c r="AM64" s="398"/>
      <c r="AN64" s="398"/>
      <c r="AO64" s="401"/>
      <c r="AP64" s="401"/>
      <c r="AQ64" s="401"/>
      <c r="AR64" s="401"/>
      <c r="AS64" s="401"/>
      <c r="AT64" s="401"/>
      <c r="AU64" s="401"/>
      <c r="AV64" s="401"/>
      <c r="AW64" s="401"/>
      <c r="AX64" s="401"/>
      <c r="AY64" s="401"/>
      <c r="AZ64" s="401"/>
      <c r="BA64" s="401"/>
      <c r="BB64" s="401"/>
      <c r="BC64" s="401"/>
      <c r="BD64" s="401"/>
      <c r="BE64" s="401"/>
    </row>
    <row r="65" spans="2:57" ht="12.75">
      <c r="B65" s="399" t="s">
        <v>387</v>
      </c>
      <c r="C65" s="398"/>
      <c r="D65" s="398"/>
      <c r="E65" s="397">
        <v>100</v>
      </c>
      <c r="F65" s="397">
        <v>1</v>
      </c>
      <c r="G65" s="398">
        <v>90</v>
      </c>
      <c r="H65" s="398">
        <v>1.54</v>
      </c>
      <c r="I65" s="398">
        <v>32</v>
      </c>
      <c r="J65" s="398">
        <v>3.5</v>
      </c>
      <c r="K65" s="398"/>
      <c r="L65" s="398">
        <v>9.5</v>
      </c>
      <c r="M65" s="398">
        <v>0.4</v>
      </c>
      <c r="N65" s="398">
        <v>0.8</v>
      </c>
      <c r="O65" s="398"/>
      <c r="P65" s="397">
        <f t="shared" si="1"/>
        <v>-0.2</v>
      </c>
      <c r="Q65" s="398">
        <v>1.24</v>
      </c>
      <c r="R65" s="398"/>
      <c r="S65" s="398">
        <v>39.4</v>
      </c>
      <c r="T65" s="398">
        <v>0.11</v>
      </c>
      <c r="U65" s="398"/>
      <c r="V65" s="398">
        <v>1672</v>
      </c>
      <c r="W65" s="398">
        <v>2900</v>
      </c>
      <c r="X65" s="398">
        <v>2.6</v>
      </c>
      <c r="Y65" s="398"/>
      <c r="Z65" s="398"/>
      <c r="AA65" s="398"/>
      <c r="AB65" s="398">
        <v>0.6</v>
      </c>
      <c r="AC65" s="398">
        <v>1.7</v>
      </c>
      <c r="AD65" s="398">
        <v>1.9</v>
      </c>
      <c r="AE65" s="398">
        <v>1.1</v>
      </c>
      <c r="AF65" s="398">
        <v>0.47</v>
      </c>
      <c r="AG65" s="398">
        <v>0.56</v>
      </c>
      <c r="AH65" s="398">
        <v>1.03</v>
      </c>
      <c r="AI65" s="398">
        <v>1.4</v>
      </c>
      <c r="AJ65" s="398"/>
      <c r="AK65" s="398"/>
      <c r="AL65" s="398">
        <v>1.1</v>
      </c>
      <c r="AM65" s="398">
        <v>0.47</v>
      </c>
      <c r="AN65" s="398">
        <v>1.5</v>
      </c>
      <c r="AO65" s="401"/>
      <c r="AP65" s="401"/>
      <c r="AQ65" s="401"/>
      <c r="AR65" s="401"/>
      <c r="AS65" s="401"/>
      <c r="AT65" s="401"/>
      <c r="AU65" s="401"/>
      <c r="AV65" s="401"/>
      <c r="AW65" s="401"/>
      <c r="AX65" s="401"/>
      <c r="AY65" s="401"/>
      <c r="AZ65" s="401"/>
      <c r="BA65" s="401"/>
      <c r="BB65" s="401"/>
      <c r="BC65" s="401"/>
      <c r="BD65" s="401"/>
      <c r="BE65" s="401"/>
    </row>
    <row r="66" spans="2:57" ht="12.75">
      <c r="B66" s="399" t="s">
        <v>386</v>
      </c>
      <c r="C66" s="398"/>
      <c r="D66" s="398"/>
      <c r="E66" s="397">
        <v>100</v>
      </c>
      <c r="F66" s="397">
        <v>1</v>
      </c>
      <c r="G66" s="398">
        <v>88</v>
      </c>
      <c r="H66" s="398">
        <v>1.4</v>
      </c>
      <c r="I66" s="398">
        <v>33</v>
      </c>
      <c r="J66" s="398">
        <v>0.5</v>
      </c>
      <c r="K66" s="398"/>
      <c r="L66" s="398">
        <v>9.5</v>
      </c>
      <c r="M66" s="398">
        <v>0.35</v>
      </c>
      <c r="N66" s="398">
        <v>0.75</v>
      </c>
      <c r="O66" s="398"/>
      <c r="P66" s="397">
        <f t="shared" si="1"/>
        <v>-0.175</v>
      </c>
      <c r="Q66" s="398">
        <v>1.38</v>
      </c>
      <c r="R66" s="398"/>
      <c r="S66" s="398">
        <v>37.6</v>
      </c>
      <c r="T66" s="398">
        <v>0.14</v>
      </c>
      <c r="U66" s="398"/>
      <c r="V66" s="398">
        <v>1760</v>
      </c>
      <c r="W66" s="398">
        <v>1300</v>
      </c>
      <c r="X66" s="398">
        <v>2.7</v>
      </c>
      <c r="Y66" s="398"/>
      <c r="Z66" s="398"/>
      <c r="AA66" s="398"/>
      <c r="AB66" s="398">
        <v>0.7</v>
      </c>
      <c r="AC66" s="398">
        <v>1.8</v>
      </c>
      <c r="AD66" s="398">
        <v>2</v>
      </c>
      <c r="AE66" s="398">
        <v>1.1</v>
      </c>
      <c r="AF66" s="398">
        <v>0.48</v>
      </c>
      <c r="AG66" s="398">
        <v>0.58</v>
      </c>
      <c r="AH66" s="398">
        <v>1.06</v>
      </c>
      <c r="AI66" s="398">
        <v>1.5</v>
      </c>
      <c r="AJ66" s="398"/>
      <c r="AK66" s="398"/>
      <c r="AL66" s="398">
        <v>1.2</v>
      </c>
      <c r="AM66" s="398">
        <v>0.48</v>
      </c>
      <c r="AN66" s="398">
        <v>1.6</v>
      </c>
      <c r="AO66" s="401"/>
      <c r="AP66" s="401"/>
      <c r="AQ66" s="401"/>
      <c r="AR66" s="401"/>
      <c r="AS66" s="401"/>
      <c r="AT66" s="401"/>
      <c r="AU66" s="401"/>
      <c r="AV66" s="401"/>
      <c r="AW66" s="401"/>
      <c r="AX66" s="401"/>
      <c r="AY66" s="401"/>
      <c r="AZ66" s="401"/>
      <c r="BA66" s="401"/>
      <c r="BB66" s="401"/>
      <c r="BC66" s="401"/>
      <c r="BD66" s="401"/>
      <c r="BE66" s="401"/>
    </row>
    <row r="67" spans="2:57" ht="12.75">
      <c r="B67" s="399" t="s">
        <v>388</v>
      </c>
      <c r="C67" s="398"/>
      <c r="D67" s="398"/>
      <c r="E67" s="397">
        <v>100</v>
      </c>
      <c r="F67" s="397">
        <v>1</v>
      </c>
      <c r="G67" s="398">
        <v>92</v>
      </c>
      <c r="H67" s="398">
        <v>1.41</v>
      </c>
      <c r="I67" s="398">
        <v>25</v>
      </c>
      <c r="J67" s="398">
        <v>1.2</v>
      </c>
      <c r="K67" s="398"/>
      <c r="L67" s="398">
        <v>15</v>
      </c>
      <c r="M67" s="398">
        <v>0.2</v>
      </c>
      <c r="N67" s="398">
        <v>0.7</v>
      </c>
      <c r="O67" s="398"/>
      <c r="P67" s="397">
        <f t="shared" si="1"/>
        <v>-0.1</v>
      </c>
      <c r="Q67" s="398">
        <v>0.21</v>
      </c>
      <c r="R67" s="398"/>
      <c r="S67" s="398">
        <v>31.7</v>
      </c>
      <c r="T67" s="398"/>
      <c r="U67" s="398"/>
      <c r="V67" s="398">
        <v>1584</v>
      </c>
      <c r="W67" s="398">
        <v>200</v>
      </c>
      <c r="X67" s="398">
        <v>1</v>
      </c>
      <c r="Y67" s="398"/>
      <c r="Z67" s="398"/>
      <c r="AA67" s="398"/>
      <c r="AB67" s="398"/>
      <c r="AC67" s="398"/>
      <c r="AD67" s="398"/>
      <c r="AE67" s="398">
        <v>1.1</v>
      </c>
      <c r="AF67" s="398">
        <v>0.32</v>
      </c>
      <c r="AG67" s="398">
        <v>0.23</v>
      </c>
      <c r="AH67" s="398">
        <v>0.55</v>
      </c>
      <c r="AI67" s="398"/>
      <c r="AJ67" s="398"/>
      <c r="AK67" s="398"/>
      <c r="AL67" s="398"/>
      <c r="AM67" s="398">
        <v>0.41</v>
      </c>
      <c r="AN67" s="398"/>
      <c r="AO67" s="401"/>
      <c r="AP67" s="401"/>
      <c r="AQ67" s="401"/>
      <c r="AR67" s="401"/>
      <c r="AS67" s="401"/>
      <c r="AT67" s="401"/>
      <c r="AU67" s="401"/>
      <c r="AV67" s="401"/>
      <c r="AW67" s="401"/>
      <c r="AX67" s="401"/>
      <c r="AY67" s="401"/>
      <c r="AZ67" s="401"/>
      <c r="BA67" s="401"/>
      <c r="BB67" s="401"/>
      <c r="BC67" s="401"/>
      <c r="BD67" s="401"/>
      <c r="BE67" s="401"/>
    </row>
    <row r="68" spans="2:57" ht="12.75">
      <c r="B68" s="399" t="s">
        <v>389</v>
      </c>
      <c r="C68" s="398"/>
      <c r="D68" s="398"/>
      <c r="E68" s="397">
        <v>100</v>
      </c>
      <c r="F68" s="397">
        <v>1</v>
      </c>
      <c r="G68" s="398">
        <v>92</v>
      </c>
      <c r="H68" s="398">
        <v>2.38</v>
      </c>
      <c r="I68" s="398">
        <v>45</v>
      </c>
      <c r="J68" s="398">
        <v>8.5</v>
      </c>
      <c r="K68" s="398"/>
      <c r="L68" s="398">
        <v>2.5</v>
      </c>
      <c r="M68" s="398">
        <v>11</v>
      </c>
      <c r="N68" s="398">
        <v>5.9</v>
      </c>
      <c r="O68" s="398">
        <v>5.9</v>
      </c>
      <c r="P68" s="397">
        <f t="shared" si="1"/>
        <v>0.40000000000000036</v>
      </c>
      <c r="Q68" s="398">
        <v>1.3</v>
      </c>
      <c r="R68" s="398">
        <v>0.7</v>
      </c>
      <c r="S68" s="398">
        <v>10.1</v>
      </c>
      <c r="T68" s="398">
        <v>0.6</v>
      </c>
      <c r="U68" s="398">
        <v>90</v>
      </c>
      <c r="V68" s="398">
        <v>1980</v>
      </c>
      <c r="W68" s="398">
        <v>550</v>
      </c>
      <c r="X68" s="398">
        <v>2.7</v>
      </c>
      <c r="Y68" s="398"/>
      <c r="Z68" s="398"/>
      <c r="AA68" s="398"/>
      <c r="AB68" s="398">
        <v>1.5</v>
      </c>
      <c r="AC68" s="398">
        <v>1.7</v>
      </c>
      <c r="AD68" s="398">
        <v>2.9</v>
      </c>
      <c r="AE68" s="398">
        <v>2.2</v>
      </c>
      <c r="AF68" s="398">
        <v>0.53</v>
      </c>
      <c r="AG68" s="398">
        <v>0.26</v>
      </c>
      <c r="AH68" s="398">
        <v>0.79</v>
      </c>
      <c r="AI68" s="398">
        <v>1.8</v>
      </c>
      <c r="AJ68" s="398"/>
      <c r="AK68" s="398"/>
      <c r="AL68" s="398">
        <v>1.58</v>
      </c>
      <c r="AM68" s="398">
        <v>0.18</v>
      </c>
      <c r="AN68" s="398">
        <v>2.4</v>
      </c>
      <c r="AO68" s="401"/>
      <c r="AP68" s="401"/>
      <c r="AQ68" s="401"/>
      <c r="AR68" s="401"/>
      <c r="AS68" s="401"/>
      <c r="AT68" s="401"/>
      <c r="AU68" s="401"/>
      <c r="AV68" s="401"/>
      <c r="AW68" s="401"/>
      <c r="AX68" s="401"/>
      <c r="AY68" s="401"/>
      <c r="AZ68" s="401"/>
      <c r="BA68" s="401"/>
      <c r="BB68" s="401"/>
      <c r="BC68" s="401"/>
      <c r="BD68" s="401"/>
      <c r="BE68" s="401"/>
    </row>
    <row r="69" spans="2:57" ht="12.75">
      <c r="B69" s="399" t="s">
        <v>390</v>
      </c>
      <c r="C69" s="398"/>
      <c r="D69" s="398"/>
      <c r="E69" s="397">
        <v>100</v>
      </c>
      <c r="F69" s="397">
        <v>1</v>
      </c>
      <c r="G69" s="398">
        <v>93</v>
      </c>
      <c r="H69" s="398">
        <v>2.53</v>
      </c>
      <c r="I69" s="398">
        <v>50</v>
      </c>
      <c r="J69" s="398">
        <v>8.5</v>
      </c>
      <c r="K69" s="398"/>
      <c r="L69" s="398">
        <v>2.8</v>
      </c>
      <c r="M69" s="398">
        <v>9.2</v>
      </c>
      <c r="N69" s="398">
        <v>4.7</v>
      </c>
      <c r="O69" s="398">
        <v>4.7</v>
      </c>
      <c r="P69" s="397">
        <f t="shared" si="1"/>
        <v>0.10000000000000053</v>
      </c>
      <c r="Q69" s="398">
        <v>1.4</v>
      </c>
      <c r="R69" s="398">
        <v>0.75</v>
      </c>
      <c r="S69" s="398">
        <v>12.3</v>
      </c>
      <c r="T69" s="398">
        <v>0.73</v>
      </c>
      <c r="U69" s="398">
        <v>90</v>
      </c>
      <c r="V69" s="398">
        <v>2000</v>
      </c>
      <c r="W69" s="398">
        <v>600</v>
      </c>
      <c r="X69" s="398">
        <v>3.35</v>
      </c>
      <c r="Y69" s="398"/>
      <c r="Z69" s="398"/>
      <c r="AA69" s="398"/>
      <c r="AB69" s="398">
        <v>0.96</v>
      </c>
      <c r="AC69" s="398">
        <v>1.7</v>
      </c>
      <c r="AD69" s="398">
        <v>3.2</v>
      </c>
      <c r="AE69" s="398">
        <v>2.6</v>
      </c>
      <c r="AF69" s="398">
        <v>0.67</v>
      </c>
      <c r="AG69" s="398">
        <v>0.33</v>
      </c>
      <c r="AH69" s="398">
        <v>1</v>
      </c>
      <c r="AI69" s="398">
        <v>1.7</v>
      </c>
      <c r="AJ69" s="398"/>
      <c r="AK69" s="398"/>
      <c r="AL69" s="398">
        <v>1.7</v>
      </c>
      <c r="AM69" s="398">
        <v>0.26</v>
      </c>
      <c r="AN69" s="398">
        <v>2.25</v>
      </c>
      <c r="AO69" s="401">
        <v>2.8475</v>
      </c>
      <c r="AP69" s="401"/>
      <c r="AQ69" s="401"/>
      <c r="AR69" s="401"/>
      <c r="AS69" s="401">
        <v>0.768</v>
      </c>
      <c r="AT69" s="401">
        <v>1.411</v>
      </c>
      <c r="AU69" s="401">
        <v>2.656</v>
      </c>
      <c r="AV69" s="401">
        <v>2.0540000000000003</v>
      </c>
      <c r="AW69" s="401">
        <v>0.5695</v>
      </c>
      <c r="AX69" s="401">
        <v>0.19140000000000001</v>
      </c>
      <c r="AY69" s="401"/>
      <c r="AZ69" s="401">
        <v>1.428</v>
      </c>
      <c r="BA69" s="401"/>
      <c r="BB69" s="401"/>
      <c r="BC69" s="401">
        <v>1.3429999999999997</v>
      </c>
      <c r="BD69" s="401"/>
      <c r="BE69" s="401">
        <v>1.845</v>
      </c>
    </row>
    <row r="70" spans="2:57" ht="12.75">
      <c r="B70" s="399" t="s">
        <v>391</v>
      </c>
      <c r="C70" s="398"/>
      <c r="D70" s="398"/>
      <c r="E70" s="397">
        <v>100</v>
      </c>
      <c r="F70" s="397">
        <v>1</v>
      </c>
      <c r="G70" s="398">
        <v>93</v>
      </c>
      <c r="H70" s="398">
        <v>2.69</v>
      </c>
      <c r="I70" s="398">
        <v>55</v>
      </c>
      <c r="J70" s="398">
        <v>7.2</v>
      </c>
      <c r="K70" s="398"/>
      <c r="L70" s="398">
        <v>2.5</v>
      </c>
      <c r="M70" s="398">
        <v>7.6</v>
      </c>
      <c r="N70" s="398">
        <v>4</v>
      </c>
      <c r="O70" s="398">
        <v>4</v>
      </c>
      <c r="P70" s="397">
        <f aca="true" t="shared" si="2" ref="P70:P101">O70-(1/P$3*M70)</f>
        <v>0.20000000000000018</v>
      </c>
      <c r="Q70" s="398">
        <v>0.55</v>
      </c>
      <c r="R70" s="398">
        <v>0.9</v>
      </c>
      <c r="S70" s="398">
        <v>9.5</v>
      </c>
      <c r="T70" s="398">
        <v>1.6</v>
      </c>
      <c r="U70" s="398">
        <v>100</v>
      </c>
      <c r="V70" s="398">
        <v>2200</v>
      </c>
      <c r="W70" s="398">
        <v>600</v>
      </c>
      <c r="X70" s="398">
        <v>3.7</v>
      </c>
      <c r="Y70" s="398"/>
      <c r="Z70" s="398"/>
      <c r="AA70" s="398"/>
      <c r="AB70" s="398">
        <v>1.1</v>
      </c>
      <c r="AC70" s="398">
        <v>1.9</v>
      </c>
      <c r="AD70" s="398">
        <v>3.5</v>
      </c>
      <c r="AE70" s="398">
        <v>3</v>
      </c>
      <c r="AF70" s="398">
        <v>0.75</v>
      </c>
      <c r="AG70" s="398">
        <v>0.68</v>
      </c>
      <c r="AH70" s="398">
        <v>1.43</v>
      </c>
      <c r="AI70" s="398">
        <v>1.9</v>
      </c>
      <c r="AJ70" s="398"/>
      <c r="AK70" s="398"/>
      <c r="AL70" s="398">
        <v>1.81</v>
      </c>
      <c r="AM70" s="398">
        <v>0.35</v>
      </c>
      <c r="AN70" s="398">
        <v>2.6</v>
      </c>
      <c r="AO70" s="401"/>
      <c r="AP70" s="401"/>
      <c r="AQ70" s="401"/>
      <c r="AR70" s="401"/>
      <c r="AS70" s="401"/>
      <c r="AT70" s="401"/>
      <c r="AU70" s="401"/>
      <c r="AV70" s="401"/>
      <c r="AW70" s="401"/>
      <c r="AX70" s="401"/>
      <c r="AY70" s="401"/>
      <c r="AZ70" s="401"/>
      <c r="BA70" s="401"/>
      <c r="BB70" s="401"/>
      <c r="BC70" s="401"/>
      <c r="BD70" s="401"/>
      <c r="BE70" s="401"/>
    </row>
    <row r="71" spans="2:57" ht="12.75">
      <c r="B71" s="399" t="s">
        <v>392</v>
      </c>
      <c r="C71" s="398"/>
      <c r="D71" s="398"/>
      <c r="E71" s="397">
        <v>100</v>
      </c>
      <c r="F71" s="397">
        <v>1</v>
      </c>
      <c r="G71" s="398">
        <v>96</v>
      </c>
      <c r="H71" s="398"/>
      <c r="I71" s="398">
        <v>25</v>
      </c>
      <c r="J71" s="398">
        <v>26.7</v>
      </c>
      <c r="K71" s="398"/>
      <c r="L71" s="398">
        <v>0.1</v>
      </c>
      <c r="M71" s="398">
        <v>0.9</v>
      </c>
      <c r="N71" s="398">
        <v>0.72</v>
      </c>
      <c r="O71" s="398">
        <v>0.72</v>
      </c>
      <c r="P71" s="397">
        <f t="shared" si="2"/>
        <v>0.26999999999999996</v>
      </c>
      <c r="Q71" s="398">
        <v>1.13</v>
      </c>
      <c r="R71" s="398">
        <v>0.9</v>
      </c>
      <c r="S71" s="398">
        <v>0.5</v>
      </c>
      <c r="T71" s="398">
        <v>0.38</v>
      </c>
      <c r="U71" s="398"/>
      <c r="V71" s="398"/>
      <c r="W71" s="398"/>
      <c r="X71" s="398">
        <v>0.92</v>
      </c>
      <c r="Y71" s="398"/>
      <c r="Z71" s="398"/>
      <c r="AA71" s="398"/>
      <c r="AB71" s="398">
        <v>0.72</v>
      </c>
      <c r="AC71" s="398">
        <v>1.33</v>
      </c>
      <c r="AD71" s="398">
        <v>2.57</v>
      </c>
      <c r="AE71" s="398">
        <v>2.26</v>
      </c>
      <c r="AF71" s="398">
        <v>0.62</v>
      </c>
      <c r="AG71" s="398">
        <v>0.4</v>
      </c>
      <c r="AH71" s="398">
        <v>1.02</v>
      </c>
      <c r="AI71" s="398">
        <v>1.33</v>
      </c>
      <c r="AJ71" s="398"/>
      <c r="AK71" s="398"/>
      <c r="AL71" s="398">
        <v>1.03</v>
      </c>
      <c r="AM71" s="398">
        <v>0.41</v>
      </c>
      <c r="AN71" s="398">
        <v>1.74</v>
      </c>
      <c r="AO71" s="401"/>
      <c r="AP71" s="401"/>
      <c r="AQ71" s="401"/>
      <c r="AR71" s="401"/>
      <c r="AS71" s="401"/>
      <c r="AT71" s="401"/>
      <c r="AU71" s="401"/>
      <c r="AV71" s="401"/>
      <c r="AW71" s="401"/>
      <c r="AX71" s="401"/>
      <c r="AY71" s="401"/>
      <c r="AZ71" s="401"/>
      <c r="BA71" s="401"/>
      <c r="BB71" s="401"/>
      <c r="BC71" s="401"/>
      <c r="BD71" s="401"/>
      <c r="BE71" s="401"/>
    </row>
    <row r="72" spans="2:57" ht="12.75">
      <c r="B72" s="399" t="s">
        <v>393</v>
      </c>
      <c r="C72" s="398"/>
      <c r="D72" s="398"/>
      <c r="E72" s="397">
        <v>100</v>
      </c>
      <c r="F72" s="397">
        <v>1</v>
      </c>
      <c r="G72" s="398">
        <v>90</v>
      </c>
      <c r="H72" s="398">
        <v>3.24</v>
      </c>
      <c r="I72" s="398">
        <v>12</v>
      </c>
      <c r="J72" s="398">
        <v>4.2</v>
      </c>
      <c r="K72" s="398"/>
      <c r="L72" s="398">
        <v>1.8</v>
      </c>
      <c r="M72" s="398">
        <v>0.05</v>
      </c>
      <c r="N72" s="398">
        <v>0.3</v>
      </c>
      <c r="O72" s="398">
        <v>0.1</v>
      </c>
      <c r="P72" s="397">
        <f t="shared" si="2"/>
        <v>0.07500000000000001</v>
      </c>
      <c r="Q72" s="398">
        <v>0.43</v>
      </c>
      <c r="R72" s="398">
        <v>0.64</v>
      </c>
      <c r="S72" s="398">
        <v>29</v>
      </c>
      <c r="T72" s="398">
        <v>0.04</v>
      </c>
      <c r="U72" s="398">
        <v>13.9</v>
      </c>
      <c r="V72" s="398">
        <v>789</v>
      </c>
      <c r="W72" s="398"/>
      <c r="X72" s="398">
        <v>0.55</v>
      </c>
      <c r="Y72" s="398"/>
      <c r="Z72" s="398"/>
      <c r="AA72" s="398"/>
      <c r="AB72" s="398">
        <v>0.3</v>
      </c>
      <c r="AC72" s="398">
        <v>0.52</v>
      </c>
      <c r="AD72" s="398">
        <v>1.3</v>
      </c>
      <c r="AE72" s="398">
        <v>0.35</v>
      </c>
      <c r="AF72" s="398">
        <v>0.28</v>
      </c>
      <c r="AG72" s="398">
        <v>0.24</v>
      </c>
      <c r="AH72" s="398">
        <v>0.52</v>
      </c>
      <c r="AI72" s="398">
        <v>0.62</v>
      </c>
      <c r="AJ72" s="398"/>
      <c r="AK72" s="398"/>
      <c r="AL72" s="398">
        <v>0.44</v>
      </c>
      <c r="AM72" s="398">
        <v>0.2</v>
      </c>
      <c r="AN72" s="398">
        <v>0.7</v>
      </c>
      <c r="AO72" s="401"/>
      <c r="AP72" s="401"/>
      <c r="AQ72" s="401"/>
      <c r="AR72" s="401"/>
      <c r="AS72" s="401"/>
      <c r="AT72" s="401"/>
      <c r="AU72" s="401"/>
      <c r="AV72" s="401"/>
      <c r="AW72" s="401"/>
      <c r="AX72" s="401"/>
      <c r="AY72" s="401"/>
      <c r="AZ72" s="401"/>
      <c r="BA72" s="401"/>
      <c r="BB72" s="401"/>
      <c r="BC72" s="401"/>
      <c r="BD72" s="401"/>
      <c r="BE72" s="401"/>
    </row>
    <row r="73" spans="2:57" ht="12.75">
      <c r="B73" s="399" t="s">
        <v>394</v>
      </c>
      <c r="C73" s="398"/>
      <c r="D73" s="398"/>
      <c r="E73" s="397">
        <v>100</v>
      </c>
      <c r="F73" s="397">
        <v>1</v>
      </c>
      <c r="G73" s="398">
        <v>79</v>
      </c>
      <c r="H73" s="398">
        <v>1.98</v>
      </c>
      <c r="I73" s="398">
        <v>7.6</v>
      </c>
      <c r="J73" s="398"/>
      <c r="K73" s="398"/>
      <c r="L73" s="398"/>
      <c r="M73" s="398">
        <v>0.1</v>
      </c>
      <c r="N73" s="398">
        <v>0.02</v>
      </c>
      <c r="O73" s="398"/>
      <c r="P73" s="397">
        <f t="shared" si="2"/>
        <v>-0.05</v>
      </c>
      <c r="Q73" s="398">
        <v>4.77</v>
      </c>
      <c r="R73" s="398">
        <v>1.3</v>
      </c>
      <c r="S73" s="398">
        <v>4.6</v>
      </c>
      <c r="T73" s="398">
        <v>1.17</v>
      </c>
      <c r="U73" s="398"/>
      <c r="V73" s="398"/>
      <c r="W73" s="398"/>
      <c r="X73" s="398"/>
      <c r="Y73" s="398"/>
      <c r="Z73" s="398"/>
      <c r="AA73" s="398"/>
      <c r="AB73" s="398"/>
      <c r="AC73" s="398"/>
      <c r="AD73" s="398"/>
      <c r="AE73" s="398"/>
      <c r="AF73" s="398"/>
      <c r="AG73" s="398"/>
      <c r="AH73" s="398"/>
      <c r="AI73" s="398"/>
      <c r="AJ73" s="398"/>
      <c r="AK73" s="398"/>
      <c r="AL73" s="398"/>
      <c r="AM73" s="398"/>
      <c r="AN73" s="398"/>
      <c r="AO73" s="401"/>
      <c r="AP73" s="401"/>
      <c r="AQ73" s="401"/>
      <c r="AR73" s="401"/>
      <c r="AS73" s="401"/>
      <c r="AT73" s="401"/>
      <c r="AU73" s="401"/>
      <c r="AV73" s="401"/>
      <c r="AW73" s="401"/>
      <c r="AX73" s="401"/>
      <c r="AY73" s="401"/>
      <c r="AZ73" s="401"/>
      <c r="BA73" s="401"/>
      <c r="BB73" s="401"/>
      <c r="BC73" s="401"/>
      <c r="BD73" s="401"/>
      <c r="BE73" s="401"/>
    </row>
    <row r="74" spans="2:57" ht="12.75">
      <c r="B74" s="399" t="s">
        <v>395</v>
      </c>
      <c r="C74" s="398"/>
      <c r="D74" s="398"/>
      <c r="E74" s="397">
        <v>100</v>
      </c>
      <c r="F74" s="397">
        <v>1</v>
      </c>
      <c r="G74" s="398">
        <v>74</v>
      </c>
      <c r="H74" s="398">
        <v>1.98</v>
      </c>
      <c r="I74" s="398">
        <v>2.9</v>
      </c>
      <c r="J74" s="398"/>
      <c r="K74" s="398"/>
      <c r="L74" s="398"/>
      <c r="M74" s="398">
        <v>0.82</v>
      </c>
      <c r="N74" s="398">
        <v>0.08</v>
      </c>
      <c r="O74" s="398"/>
      <c r="P74" s="397">
        <f t="shared" si="2"/>
        <v>-0.41</v>
      </c>
      <c r="Q74" s="398">
        <v>2.38</v>
      </c>
      <c r="R74" s="398">
        <v>2.8</v>
      </c>
      <c r="S74" s="398">
        <v>42.2</v>
      </c>
      <c r="T74" s="398">
        <v>0.16</v>
      </c>
      <c r="U74" s="398"/>
      <c r="V74" s="398">
        <v>660</v>
      </c>
      <c r="W74" s="398"/>
      <c r="X74" s="398"/>
      <c r="Y74" s="398"/>
      <c r="Z74" s="398"/>
      <c r="AA74" s="398"/>
      <c r="AB74" s="398"/>
      <c r="AC74" s="398"/>
      <c r="AD74" s="398"/>
      <c r="AE74" s="398"/>
      <c r="AF74" s="398"/>
      <c r="AG74" s="398"/>
      <c r="AH74" s="398"/>
      <c r="AI74" s="398"/>
      <c r="AJ74" s="398"/>
      <c r="AK74" s="398"/>
      <c r="AL74" s="398"/>
      <c r="AM74" s="398"/>
      <c r="AN74" s="398"/>
      <c r="AO74" s="401"/>
      <c r="AP74" s="401"/>
      <c r="AQ74" s="401"/>
      <c r="AR74" s="401"/>
      <c r="AS74" s="401"/>
      <c r="AT74" s="401"/>
      <c r="AU74" s="401"/>
      <c r="AV74" s="401"/>
      <c r="AW74" s="401"/>
      <c r="AX74" s="401"/>
      <c r="AY74" s="401"/>
      <c r="AZ74" s="401"/>
      <c r="BA74" s="401"/>
      <c r="BB74" s="401"/>
      <c r="BC74" s="401"/>
      <c r="BD74" s="401"/>
      <c r="BE74" s="401"/>
    </row>
    <row r="75" spans="2:57" ht="12.75">
      <c r="B75" s="399" t="s">
        <v>396</v>
      </c>
      <c r="C75" s="398"/>
      <c r="D75" s="398"/>
      <c r="E75" s="397">
        <v>100</v>
      </c>
      <c r="F75" s="397">
        <v>1</v>
      </c>
      <c r="G75" s="398">
        <v>91</v>
      </c>
      <c r="H75" s="398">
        <v>2.38</v>
      </c>
      <c r="I75" s="398">
        <v>7</v>
      </c>
      <c r="J75" s="398">
        <v>0.5</v>
      </c>
      <c r="K75" s="398"/>
      <c r="L75" s="398">
        <v>9</v>
      </c>
      <c r="M75" s="398">
        <v>1.18</v>
      </c>
      <c r="N75" s="398">
        <v>0.9</v>
      </c>
      <c r="O75" s="398"/>
      <c r="P75" s="397">
        <f t="shared" si="2"/>
        <v>-0.59</v>
      </c>
      <c r="Q75" s="398"/>
      <c r="R75" s="398"/>
      <c r="S75" s="398"/>
      <c r="T75" s="398"/>
      <c r="U75" s="398"/>
      <c r="V75" s="398"/>
      <c r="W75" s="398"/>
      <c r="X75" s="398"/>
      <c r="Y75" s="398"/>
      <c r="Z75" s="398"/>
      <c r="AA75" s="398"/>
      <c r="AB75" s="398"/>
      <c r="AC75" s="398"/>
      <c r="AD75" s="398"/>
      <c r="AE75" s="398"/>
      <c r="AF75" s="398"/>
      <c r="AG75" s="398"/>
      <c r="AH75" s="398"/>
      <c r="AI75" s="398"/>
      <c r="AJ75" s="398"/>
      <c r="AK75" s="398"/>
      <c r="AL75" s="398"/>
      <c r="AM75" s="398"/>
      <c r="AN75" s="398"/>
      <c r="AO75" s="401"/>
      <c r="AP75" s="401"/>
      <c r="AQ75" s="401"/>
      <c r="AR75" s="401"/>
      <c r="AS75" s="401"/>
      <c r="AT75" s="401"/>
      <c r="AU75" s="401"/>
      <c r="AV75" s="401"/>
      <c r="AW75" s="401"/>
      <c r="AX75" s="401"/>
      <c r="AY75" s="401"/>
      <c r="AZ75" s="401"/>
      <c r="BA75" s="401"/>
      <c r="BB75" s="401"/>
      <c r="BC75" s="401"/>
      <c r="BD75" s="401"/>
      <c r="BE75" s="401"/>
    </row>
    <row r="76" spans="2:57" ht="12.75">
      <c r="B76" s="399" t="s">
        <v>397</v>
      </c>
      <c r="C76" s="398"/>
      <c r="D76" s="398"/>
      <c r="E76" s="397">
        <v>100</v>
      </c>
      <c r="F76" s="397">
        <v>1</v>
      </c>
      <c r="G76" s="398">
        <v>68</v>
      </c>
      <c r="H76" s="398"/>
      <c r="I76" s="398">
        <v>5.7</v>
      </c>
      <c r="J76" s="398">
        <v>0.2</v>
      </c>
      <c r="K76" s="398"/>
      <c r="L76" s="398"/>
      <c r="M76" s="398">
        <v>1.2</v>
      </c>
      <c r="N76" s="398">
        <v>0.12</v>
      </c>
      <c r="O76" s="398"/>
      <c r="P76" s="397">
        <f t="shared" si="2"/>
        <v>-0.6</v>
      </c>
      <c r="Q76" s="398">
        <v>0.14</v>
      </c>
      <c r="R76" s="398"/>
      <c r="S76" s="398">
        <v>340</v>
      </c>
      <c r="T76" s="398">
        <v>0.09</v>
      </c>
      <c r="U76" s="398"/>
      <c r="V76" s="398"/>
      <c r="W76" s="398"/>
      <c r="X76" s="398"/>
      <c r="Y76" s="398"/>
      <c r="Z76" s="398"/>
      <c r="AA76" s="398"/>
      <c r="AB76" s="398"/>
      <c r="AC76" s="398"/>
      <c r="AD76" s="398"/>
      <c r="AE76" s="398"/>
      <c r="AF76" s="398"/>
      <c r="AG76" s="398"/>
      <c r="AH76" s="398"/>
      <c r="AI76" s="398"/>
      <c r="AJ76" s="398"/>
      <c r="AK76" s="398"/>
      <c r="AL76" s="398"/>
      <c r="AM76" s="398"/>
      <c r="AN76" s="398"/>
      <c r="AO76" s="401"/>
      <c r="AP76" s="401"/>
      <c r="AQ76" s="401"/>
      <c r="AR76" s="401"/>
      <c r="AS76" s="401"/>
      <c r="AT76" s="401"/>
      <c r="AU76" s="401"/>
      <c r="AV76" s="401"/>
      <c r="AW76" s="401"/>
      <c r="AX76" s="401"/>
      <c r="AY76" s="401"/>
      <c r="AZ76" s="401"/>
      <c r="BA76" s="401"/>
      <c r="BB76" s="401"/>
      <c r="BC76" s="401"/>
      <c r="BD76" s="401"/>
      <c r="BE76" s="401"/>
    </row>
    <row r="77" spans="2:57" ht="12.75">
      <c r="B77" s="399" t="s">
        <v>398</v>
      </c>
      <c r="C77" s="398"/>
      <c r="D77" s="398"/>
      <c r="E77" s="397">
        <v>100</v>
      </c>
      <c r="F77" s="397">
        <v>1</v>
      </c>
      <c r="G77" s="398">
        <v>73</v>
      </c>
      <c r="H77" s="398"/>
      <c r="I77" s="398">
        <v>0.05</v>
      </c>
      <c r="J77" s="398"/>
      <c r="K77" s="398"/>
      <c r="L77" s="398"/>
      <c r="M77" s="398">
        <v>0.1</v>
      </c>
      <c r="N77" s="398">
        <v>0.6</v>
      </c>
      <c r="O77" s="398"/>
      <c r="P77" s="397">
        <f t="shared" si="2"/>
        <v>-0.05</v>
      </c>
      <c r="Q77" s="398">
        <v>0.2</v>
      </c>
      <c r="R77" s="398"/>
      <c r="S77" s="398"/>
      <c r="T77" s="398">
        <v>2.53</v>
      </c>
      <c r="U77" s="398"/>
      <c r="V77" s="398"/>
      <c r="W77" s="398"/>
      <c r="X77" s="398"/>
      <c r="Y77" s="398"/>
      <c r="Z77" s="398"/>
      <c r="AA77" s="398"/>
      <c r="AB77" s="398"/>
      <c r="AC77" s="398"/>
      <c r="AD77" s="398"/>
      <c r="AE77" s="398"/>
      <c r="AF77" s="398"/>
      <c r="AG77" s="398"/>
      <c r="AH77" s="398"/>
      <c r="AI77" s="398"/>
      <c r="AJ77" s="398"/>
      <c r="AK77" s="398"/>
      <c r="AL77" s="398"/>
      <c r="AM77" s="398"/>
      <c r="AN77" s="398"/>
      <c r="AO77" s="401"/>
      <c r="AP77" s="401"/>
      <c r="AQ77" s="401"/>
      <c r="AR77" s="401"/>
      <c r="AS77" s="401"/>
      <c r="AT77" s="401"/>
      <c r="AU77" s="401"/>
      <c r="AV77" s="401"/>
      <c r="AW77" s="401"/>
      <c r="AX77" s="401"/>
      <c r="AY77" s="401"/>
      <c r="AZ77" s="401"/>
      <c r="BA77" s="401"/>
      <c r="BB77" s="401"/>
      <c r="BC77" s="401"/>
      <c r="BD77" s="401"/>
      <c r="BE77" s="401"/>
    </row>
    <row r="78" spans="2:57" ht="12.75">
      <c r="B78" s="399" t="s">
        <v>399</v>
      </c>
      <c r="C78" s="398"/>
      <c r="D78" s="398"/>
      <c r="E78" s="397">
        <v>100</v>
      </c>
      <c r="F78" s="397">
        <v>1</v>
      </c>
      <c r="G78" s="398">
        <v>66</v>
      </c>
      <c r="H78" s="398"/>
      <c r="I78" s="398">
        <v>0.7</v>
      </c>
      <c r="J78" s="398">
        <v>0.3</v>
      </c>
      <c r="K78" s="398"/>
      <c r="L78" s="398">
        <v>0.7</v>
      </c>
      <c r="M78" s="398">
        <v>0.52</v>
      </c>
      <c r="N78" s="398">
        <v>0.05</v>
      </c>
      <c r="O78" s="398"/>
      <c r="P78" s="397">
        <f t="shared" si="2"/>
        <v>-0.26</v>
      </c>
      <c r="Q78" s="398">
        <v>0.04</v>
      </c>
      <c r="R78" s="398"/>
      <c r="S78" s="398">
        <v>13.4</v>
      </c>
      <c r="T78" s="398"/>
      <c r="U78" s="398"/>
      <c r="V78" s="398"/>
      <c r="W78" s="398"/>
      <c r="X78" s="398"/>
      <c r="Y78" s="398"/>
      <c r="Z78" s="398"/>
      <c r="AA78" s="398"/>
      <c r="AB78" s="398"/>
      <c r="AC78" s="398"/>
      <c r="AD78" s="398"/>
      <c r="AE78" s="398"/>
      <c r="AF78" s="398"/>
      <c r="AG78" s="398"/>
      <c r="AH78" s="398"/>
      <c r="AI78" s="398"/>
      <c r="AJ78" s="398"/>
      <c r="AK78" s="398"/>
      <c r="AL78" s="398"/>
      <c r="AM78" s="398"/>
      <c r="AN78" s="398"/>
      <c r="AO78" s="401"/>
      <c r="AP78" s="401"/>
      <c r="AQ78" s="401"/>
      <c r="AR78" s="401"/>
      <c r="AS78" s="401"/>
      <c r="AT78" s="401"/>
      <c r="AU78" s="401"/>
      <c r="AV78" s="401"/>
      <c r="AW78" s="401"/>
      <c r="AX78" s="401"/>
      <c r="AY78" s="401"/>
      <c r="AZ78" s="401"/>
      <c r="BA78" s="401"/>
      <c r="BB78" s="401"/>
      <c r="BC78" s="401"/>
      <c r="BD78" s="401"/>
      <c r="BE78" s="401"/>
    </row>
    <row r="79" spans="2:57" ht="12.75">
      <c r="B79" s="399" t="s">
        <v>400</v>
      </c>
      <c r="C79" s="398"/>
      <c r="D79" s="398"/>
      <c r="E79" s="397">
        <v>100</v>
      </c>
      <c r="F79" s="397">
        <v>1</v>
      </c>
      <c r="G79" s="398">
        <v>90</v>
      </c>
      <c r="H79" s="398">
        <v>2.55</v>
      </c>
      <c r="I79" s="398">
        <v>11</v>
      </c>
      <c r="J79" s="398">
        <v>4</v>
      </c>
      <c r="K79" s="398"/>
      <c r="L79" s="398">
        <v>10.5</v>
      </c>
      <c r="M79" s="398">
        <v>0.1</v>
      </c>
      <c r="N79" s="398">
        <v>0.35</v>
      </c>
      <c r="O79" s="398">
        <v>0.14</v>
      </c>
      <c r="P79" s="397">
        <f t="shared" si="2"/>
        <v>0.09000000000000001</v>
      </c>
      <c r="Q79" s="398">
        <v>0.37</v>
      </c>
      <c r="R79" s="398">
        <v>0.12</v>
      </c>
      <c r="S79" s="398">
        <v>38.2</v>
      </c>
      <c r="T79" s="398">
        <v>0.07</v>
      </c>
      <c r="U79" s="398">
        <v>38</v>
      </c>
      <c r="V79" s="398">
        <v>1070</v>
      </c>
      <c r="W79" s="398">
        <v>400</v>
      </c>
      <c r="X79" s="398">
        <v>0.8</v>
      </c>
      <c r="Y79" s="398"/>
      <c r="Z79" s="398"/>
      <c r="AA79" s="398"/>
      <c r="AB79" s="398">
        <v>0.18</v>
      </c>
      <c r="AC79" s="398">
        <v>0.53</v>
      </c>
      <c r="AD79" s="398">
        <v>0.9</v>
      </c>
      <c r="AE79" s="398">
        <v>0.4</v>
      </c>
      <c r="AF79" s="398">
        <v>0.2</v>
      </c>
      <c r="AG79" s="398">
        <v>0.21</v>
      </c>
      <c r="AH79" s="398">
        <v>0.41</v>
      </c>
      <c r="AI79" s="398">
        <v>0.62</v>
      </c>
      <c r="AJ79" s="398"/>
      <c r="AK79" s="398"/>
      <c r="AL79" s="398">
        <v>0.28</v>
      </c>
      <c r="AM79" s="398">
        <v>0.18</v>
      </c>
      <c r="AN79" s="398">
        <v>0.62</v>
      </c>
      <c r="AO79" s="401">
        <v>0.752</v>
      </c>
      <c r="AP79" s="401"/>
      <c r="AQ79" s="401"/>
      <c r="AR79" s="401"/>
      <c r="AS79" s="401">
        <v>0.1674</v>
      </c>
      <c r="AT79" s="401">
        <v>0.4717</v>
      </c>
      <c r="AU79" s="401">
        <v>0.801</v>
      </c>
      <c r="AV79" s="401">
        <v>0.34800000000000003</v>
      </c>
      <c r="AW79" s="401">
        <v>0.172</v>
      </c>
      <c r="AX79" s="401">
        <v>0.1764</v>
      </c>
      <c r="AY79" s="401"/>
      <c r="AZ79" s="401">
        <v>0.5828</v>
      </c>
      <c r="BA79" s="401"/>
      <c r="BB79" s="401"/>
      <c r="BC79" s="401">
        <v>0.23800000000000002</v>
      </c>
      <c r="BD79" s="401"/>
      <c r="BE79" s="401">
        <v>0.5456</v>
      </c>
    </row>
    <row r="80" spans="2:57" ht="12.75">
      <c r="B80" s="399" t="s">
        <v>301</v>
      </c>
      <c r="C80" s="398"/>
      <c r="D80" s="398"/>
      <c r="E80" s="397">
        <v>100</v>
      </c>
      <c r="F80" s="397">
        <v>1</v>
      </c>
      <c r="G80" s="398">
        <v>90</v>
      </c>
      <c r="H80" s="398">
        <v>2.61</v>
      </c>
      <c r="I80" s="398">
        <v>9.8</v>
      </c>
      <c r="J80" s="398">
        <v>4.5</v>
      </c>
      <c r="K80" s="398"/>
      <c r="L80" s="398">
        <v>10.5</v>
      </c>
      <c r="M80" s="398">
        <v>0.09</v>
      </c>
      <c r="N80" s="398">
        <v>0.33</v>
      </c>
      <c r="O80" s="398">
        <v>0.13</v>
      </c>
      <c r="P80" s="397">
        <f t="shared" si="2"/>
        <v>0.085</v>
      </c>
      <c r="Q80" s="398">
        <v>0.4</v>
      </c>
      <c r="R80" s="398">
        <v>0.12</v>
      </c>
      <c r="S80" s="398">
        <v>40</v>
      </c>
      <c r="T80" s="398">
        <v>0.1</v>
      </c>
      <c r="U80" s="398"/>
      <c r="V80" s="398">
        <v>900</v>
      </c>
      <c r="W80" s="398"/>
      <c r="X80" s="398">
        <v>0.6</v>
      </c>
      <c r="Y80" s="398"/>
      <c r="Z80" s="398"/>
      <c r="AA80" s="398"/>
      <c r="AB80" s="398">
        <v>0.15</v>
      </c>
      <c r="AC80" s="398">
        <v>0.37</v>
      </c>
      <c r="AD80" s="398">
        <v>0.7</v>
      </c>
      <c r="AE80" s="398">
        <v>0.38</v>
      </c>
      <c r="AF80" s="398">
        <v>0.14</v>
      </c>
      <c r="AG80" s="398">
        <v>0.18</v>
      </c>
      <c r="AH80" s="398">
        <v>0.32</v>
      </c>
      <c r="AI80" s="398">
        <v>0.42</v>
      </c>
      <c r="AJ80" s="398"/>
      <c r="AK80" s="398"/>
      <c r="AL80" s="398">
        <v>0.28</v>
      </c>
      <c r="AM80" s="398">
        <v>0.12</v>
      </c>
      <c r="AN80" s="398">
        <v>0.48</v>
      </c>
      <c r="AO80" s="401"/>
      <c r="AP80" s="401"/>
      <c r="AQ80" s="401"/>
      <c r="AR80" s="401"/>
      <c r="AS80" s="401"/>
      <c r="AT80" s="401"/>
      <c r="AU80" s="401"/>
      <c r="AV80" s="401"/>
      <c r="AW80" s="401"/>
      <c r="AX80" s="401"/>
      <c r="AY80" s="401"/>
      <c r="AZ80" s="401"/>
      <c r="BA80" s="401"/>
      <c r="BB80" s="401"/>
      <c r="BC80" s="401"/>
      <c r="BD80" s="401"/>
      <c r="BE80" s="401"/>
    </row>
    <row r="81" spans="2:57" ht="12.75">
      <c r="B81" s="399" t="s">
        <v>401</v>
      </c>
      <c r="C81" s="398"/>
      <c r="D81" s="398"/>
      <c r="E81" s="397">
        <v>100</v>
      </c>
      <c r="F81" s="397">
        <v>1</v>
      </c>
      <c r="G81" s="398">
        <v>92</v>
      </c>
      <c r="H81" s="398">
        <v>3.3</v>
      </c>
      <c r="I81" s="398">
        <v>16</v>
      </c>
      <c r="J81" s="398">
        <v>6</v>
      </c>
      <c r="K81" s="398"/>
      <c r="L81" s="398">
        <v>2.6</v>
      </c>
      <c r="M81" s="398">
        <v>0.07</v>
      </c>
      <c r="N81" s="398">
        <v>0.45</v>
      </c>
      <c r="O81" s="398">
        <v>0.17</v>
      </c>
      <c r="P81" s="397">
        <f t="shared" si="2"/>
        <v>0.135</v>
      </c>
      <c r="Q81" s="398">
        <v>0.34</v>
      </c>
      <c r="R81" s="398"/>
      <c r="S81" s="398">
        <v>28.6</v>
      </c>
      <c r="T81" s="398">
        <v>0.05</v>
      </c>
      <c r="U81" s="398"/>
      <c r="V81" s="398">
        <v>1232</v>
      </c>
      <c r="W81" s="398">
        <v>300</v>
      </c>
      <c r="X81" s="398">
        <v>0.9</v>
      </c>
      <c r="Y81" s="398"/>
      <c r="Z81" s="398"/>
      <c r="AA81" s="398"/>
      <c r="AB81" s="398">
        <v>0.25</v>
      </c>
      <c r="AC81" s="398">
        <v>0.5</v>
      </c>
      <c r="AD81" s="398">
        <v>1</v>
      </c>
      <c r="AE81" s="398">
        <v>0.45</v>
      </c>
      <c r="AF81" s="398">
        <v>0.2</v>
      </c>
      <c r="AG81" s="398">
        <v>0.26</v>
      </c>
      <c r="AH81" s="398">
        <v>0.46</v>
      </c>
      <c r="AI81" s="398">
        <v>0.65</v>
      </c>
      <c r="AJ81" s="398"/>
      <c r="AK81" s="398"/>
      <c r="AL81" s="398">
        <v>0.5</v>
      </c>
      <c r="AM81" s="398">
        <v>0.18</v>
      </c>
      <c r="AN81" s="398">
        <v>0.65</v>
      </c>
      <c r="AO81" s="401">
        <v>0.828</v>
      </c>
      <c r="AP81" s="401"/>
      <c r="AQ81" s="401"/>
      <c r="AR81" s="401"/>
      <c r="AS81" s="401">
        <v>0.2275</v>
      </c>
      <c r="AT81" s="401">
        <v>0.44</v>
      </c>
      <c r="AU81" s="401">
        <v>0.88</v>
      </c>
      <c r="AV81" s="401">
        <v>0.36</v>
      </c>
      <c r="AW81" s="401">
        <v>0.18</v>
      </c>
      <c r="AX81" s="401">
        <v>0.2184</v>
      </c>
      <c r="AY81" s="401"/>
      <c r="AZ81" s="401">
        <v>0.5980000000000001</v>
      </c>
      <c r="BA81" s="401"/>
      <c r="BB81" s="401"/>
      <c r="BC81" s="401">
        <v>0.415</v>
      </c>
      <c r="BD81" s="401"/>
      <c r="BE81" s="401">
        <v>0.5720000000000001</v>
      </c>
    </row>
    <row r="82" spans="2:57" ht="12.75">
      <c r="B82" s="399" t="s">
        <v>402</v>
      </c>
      <c r="C82" s="398"/>
      <c r="D82" s="398"/>
      <c r="E82" s="397">
        <v>100</v>
      </c>
      <c r="F82" s="397">
        <v>1</v>
      </c>
      <c r="G82" s="398">
        <v>93</v>
      </c>
      <c r="H82" s="398">
        <v>0.35</v>
      </c>
      <c r="I82" s="398">
        <v>3.5</v>
      </c>
      <c r="J82" s="398">
        <v>0.6</v>
      </c>
      <c r="K82" s="398"/>
      <c r="L82" s="398">
        <v>30</v>
      </c>
      <c r="M82" s="398">
        <v>0.1</v>
      </c>
      <c r="N82" s="398">
        <v>0.15</v>
      </c>
      <c r="O82" s="398">
        <v>0.04</v>
      </c>
      <c r="P82" s="397">
        <f t="shared" si="2"/>
        <v>-0.010000000000000002</v>
      </c>
      <c r="Q82" s="398">
        <v>0.59</v>
      </c>
      <c r="R82" s="398">
        <v>0.1</v>
      </c>
      <c r="S82" s="398">
        <v>14</v>
      </c>
      <c r="T82" s="398"/>
      <c r="U82" s="398"/>
      <c r="V82" s="398"/>
      <c r="W82" s="398"/>
      <c r="X82" s="398"/>
      <c r="Y82" s="398"/>
      <c r="Z82" s="398"/>
      <c r="AA82" s="398"/>
      <c r="AB82" s="398"/>
      <c r="AC82" s="398"/>
      <c r="AD82" s="398"/>
      <c r="AE82" s="398"/>
      <c r="AF82" s="398"/>
      <c r="AG82" s="398"/>
      <c r="AH82" s="398"/>
      <c r="AI82" s="398"/>
      <c r="AJ82" s="398"/>
      <c r="AK82" s="398"/>
      <c r="AL82" s="398"/>
      <c r="AM82" s="398"/>
      <c r="AN82" s="398"/>
      <c r="AO82" s="401"/>
      <c r="AP82" s="401"/>
      <c r="AQ82" s="401"/>
      <c r="AR82" s="401"/>
      <c r="AS82" s="401"/>
      <c r="AT82" s="401"/>
      <c r="AU82" s="401"/>
      <c r="AV82" s="401"/>
      <c r="AW82" s="401"/>
      <c r="AX82" s="401"/>
      <c r="AY82" s="401"/>
      <c r="AZ82" s="401"/>
      <c r="BA82" s="401"/>
      <c r="BB82" s="401"/>
      <c r="BC82" s="401"/>
      <c r="BD82" s="401"/>
      <c r="BE82" s="401"/>
    </row>
    <row r="83" spans="2:57" ht="12.75">
      <c r="B83" s="399" t="s">
        <v>403</v>
      </c>
      <c r="C83" s="398"/>
      <c r="D83" s="398"/>
      <c r="E83" s="397">
        <v>100</v>
      </c>
      <c r="F83" s="397">
        <v>1</v>
      </c>
      <c r="G83" s="398">
        <v>91</v>
      </c>
      <c r="H83" s="398">
        <v>2.42</v>
      </c>
      <c r="I83" s="398">
        <v>22</v>
      </c>
      <c r="J83" s="398">
        <v>1</v>
      </c>
      <c r="K83" s="398"/>
      <c r="L83" s="398">
        <v>6</v>
      </c>
      <c r="M83" s="398">
        <v>0.17</v>
      </c>
      <c r="N83" s="398">
        <v>0.32</v>
      </c>
      <c r="O83" s="398">
        <v>0.13</v>
      </c>
      <c r="P83" s="397">
        <f t="shared" si="2"/>
        <v>0.045</v>
      </c>
      <c r="Q83" s="398">
        <v>1</v>
      </c>
      <c r="R83" s="398">
        <v>0.06</v>
      </c>
      <c r="S83" s="398"/>
      <c r="T83" s="398">
        <v>0.1</v>
      </c>
      <c r="U83" s="398">
        <v>30</v>
      </c>
      <c r="V83" s="398">
        <v>649</v>
      </c>
      <c r="W83" s="398"/>
      <c r="X83" s="398">
        <v>2.1</v>
      </c>
      <c r="Y83" s="398"/>
      <c r="Z83" s="398"/>
      <c r="AA83" s="398"/>
      <c r="AB83" s="398"/>
      <c r="AC83" s="398"/>
      <c r="AD83" s="398"/>
      <c r="AE83" s="398">
        <v>1.2</v>
      </c>
      <c r="AF83" s="398">
        <v>0.2</v>
      </c>
      <c r="AG83" s="398">
        <v>0.3</v>
      </c>
      <c r="AH83" s="398">
        <v>0.5</v>
      </c>
      <c r="AI83" s="398"/>
      <c r="AJ83" s="398"/>
      <c r="AK83" s="398"/>
      <c r="AL83" s="398"/>
      <c r="AM83" s="398">
        <v>0.2</v>
      </c>
      <c r="AN83" s="398"/>
      <c r="AO83" s="401"/>
      <c r="AP83" s="401"/>
      <c r="AQ83" s="401"/>
      <c r="AR83" s="401"/>
      <c r="AS83" s="401"/>
      <c r="AT83" s="401"/>
      <c r="AU83" s="401"/>
      <c r="AV83" s="401"/>
      <c r="AW83" s="401"/>
      <c r="AX83" s="401"/>
      <c r="AY83" s="401"/>
      <c r="AZ83" s="401"/>
      <c r="BA83" s="401"/>
      <c r="BB83" s="401"/>
      <c r="BC83" s="401"/>
      <c r="BD83" s="401"/>
      <c r="BE83" s="401"/>
    </row>
    <row r="84" spans="2:57" ht="12.75">
      <c r="B84" s="399" t="s">
        <v>404</v>
      </c>
      <c r="C84" s="398"/>
      <c r="D84" s="398"/>
      <c r="E84" s="397">
        <v>100</v>
      </c>
      <c r="F84" s="397">
        <v>1</v>
      </c>
      <c r="G84" s="398">
        <v>92</v>
      </c>
      <c r="H84" s="398">
        <v>2.2</v>
      </c>
      <c r="I84" s="398">
        <v>48</v>
      </c>
      <c r="J84" s="398">
        <v>1.5</v>
      </c>
      <c r="K84" s="398"/>
      <c r="L84" s="398">
        <v>6.8</v>
      </c>
      <c r="M84" s="398">
        <v>0.29</v>
      </c>
      <c r="N84" s="398">
        <v>0.65</v>
      </c>
      <c r="O84" s="398">
        <v>0.21</v>
      </c>
      <c r="P84" s="397">
        <f t="shared" si="2"/>
        <v>0.065</v>
      </c>
      <c r="Q84" s="398">
        <v>1.23</v>
      </c>
      <c r="R84" s="398">
        <v>0.03</v>
      </c>
      <c r="S84" s="398">
        <v>27</v>
      </c>
      <c r="T84" s="398">
        <v>0.07</v>
      </c>
      <c r="U84" s="398">
        <v>25</v>
      </c>
      <c r="V84" s="398">
        <v>1948</v>
      </c>
      <c r="W84" s="398">
        <v>650</v>
      </c>
      <c r="X84" s="398">
        <v>4.55</v>
      </c>
      <c r="Y84" s="398"/>
      <c r="Z84" s="398"/>
      <c r="AA84" s="398"/>
      <c r="AB84" s="398">
        <v>0.95</v>
      </c>
      <c r="AC84" s="398">
        <v>1.76</v>
      </c>
      <c r="AD84" s="398">
        <v>3.7</v>
      </c>
      <c r="AE84" s="398">
        <v>1.77</v>
      </c>
      <c r="AF84" s="398">
        <v>0.42</v>
      </c>
      <c r="AG84" s="398">
        <v>0.73</v>
      </c>
      <c r="AH84" s="398">
        <v>1.15</v>
      </c>
      <c r="AI84" s="398">
        <v>2.04</v>
      </c>
      <c r="AJ84" s="398"/>
      <c r="AK84" s="398"/>
      <c r="AL84" s="398">
        <v>1.16</v>
      </c>
      <c r="AM84" s="398">
        <v>0.5</v>
      </c>
      <c r="AN84" s="398">
        <v>1.88</v>
      </c>
      <c r="AO84" s="401"/>
      <c r="AP84" s="401"/>
      <c r="AQ84" s="401"/>
      <c r="AR84" s="401"/>
      <c r="AS84" s="401"/>
      <c r="AT84" s="401"/>
      <c r="AU84" s="401"/>
      <c r="AV84" s="401"/>
      <c r="AW84" s="401"/>
      <c r="AX84" s="401"/>
      <c r="AY84" s="401"/>
      <c r="AZ84" s="401"/>
      <c r="BA84" s="401"/>
      <c r="BB84" s="401"/>
      <c r="BC84" s="401"/>
      <c r="BD84" s="401"/>
      <c r="BE84" s="401"/>
    </row>
    <row r="85" spans="2:57" ht="12.75">
      <c r="B85" s="399" t="s">
        <v>405</v>
      </c>
      <c r="C85" s="398"/>
      <c r="D85" s="398"/>
      <c r="E85" s="397">
        <v>100</v>
      </c>
      <c r="F85" s="397">
        <v>1</v>
      </c>
      <c r="G85" s="398">
        <v>92</v>
      </c>
      <c r="H85" s="398"/>
      <c r="I85" s="398">
        <v>45</v>
      </c>
      <c r="J85" s="398">
        <v>5</v>
      </c>
      <c r="K85" s="398"/>
      <c r="L85" s="398">
        <v>12</v>
      </c>
      <c r="M85" s="398">
        <v>0.15</v>
      </c>
      <c r="N85" s="398">
        <v>0.55</v>
      </c>
      <c r="O85" s="398">
        <v>0.18</v>
      </c>
      <c r="P85" s="397">
        <f t="shared" si="2"/>
        <v>0.105</v>
      </c>
      <c r="Q85" s="398">
        <v>1.15</v>
      </c>
      <c r="R85" s="398">
        <v>0.03</v>
      </c>
      <c r="S85" s="398">
        <v>25.5</v>
      </c>
      <c r="T85" s="398"/>
      <c r="U85" s="398"/>
      <c r="V85" s="398">
        <v>1540</v>
      </c>
      <c r="W85" s="398"/>
      <c r="X85" s="398">
        <v>4.7</v>
      </c>
      <c r="Y85" s="398"/>
      <c r="Z85" s="398"/>
      <c r="AA85" s="398"/>
      <c r="AB85" s="398">
        <v>1.1</v>
      </c>
      <c r="AC85" s="398">
        <v>1.8</v>
      </c>
      <c r="AD85" s="398">
        <v>3.6</v>
      </c>
      <c r="AE85" s="398">
        <v>1.55</v>
      </c>
      <c r="AF85" s="398">
        <v>0.41</v>
      </c>
      <c r="AG85" s="398">
        <v>0.68</v>
      </c>
      <c r="AH85" s="398">
        <v>1.09</v>
      </c>
      <c r="AI85" s="398">
        <v>2.6</v>
      </c>
      <c r="AJ85" s="398"/>
      <c r="AK85" s="398"/>
      <c r="AL85" s="398">
        <v>1.4</v>
      </c>
      <c r="AM85" s="398">
        <v>0.46</v>
      </c>
      <c r="AN85" s="398">
        <v>2.6</v>
      </c>
      <c r="AO85" s="401"/>
      <c r="AP85" s="401"/>
      <c r="AQ85" s="401"/>
      <c r="AR85" s="401"/>
      <c r="AS85" s="401"/>
      <c r="AT85" s="401"/>
      <c r="AU85" s="401"/>
      <c r="AV85" s="401"/>
      <c r="AW85" s="401"/>
      <c r="AX85" s="401"/>
      <c r="AY85" s="401"/>
      <c r="AZ85" s="401"/>
      <c r="BA85" s="401"/>
      <c r="BB85" s="401"/>
      <c r="BC85" s="401"/>
      <c r="BD85" s="401"/>
      <c r="BE85" s="401"/>
    </row>
    <row r="86" spans="2:57" ht="12.75">
      <c r="B86" s="399" t="s">
        <v>406</v>
      </c>
      <c r="C86" s="398"/>
      <c r="D86" s="398"/>
      <c r="E86" s="397">
        <v>100</v>
      </c>
      <c r="F86" s="397">
        <v>1</v>
      </c>
      <c r="G86" s="398">
        <v>94</v>
      </c>
      <c r="H86" s="398">
        <v>3.04</v>
      </c>
      <c r="I86" s="398">
        <v>53</v>
      </c>
      <c r="J86" s="398">
        <v>14</v>
      </c>
      <c r="K86" s="398"/>
      <c r="L86" s="398">
        <v>2.5</v>
      </c>
      <c r="M86" s="398">
        <v>5</v>
      </c>
      <c r="N86" s="398">
        <v>2.7</v>
      </c>
      <c r="O86" s="398">
        <v>2.7</v>
      </c>
      <c r="P86" s="397">
        <f t="shared" si="2"/>
        <v>0.20000000000000018</v>
      </c>
      <c r="Q86" s="398">
        <v>0.6</v>
      </c>
      <c r="R86" s="398">
        <v>0.55</v>
      </c>
      <c r="S86" s="398">
        <v>11</v>
      </c>
      <c r="T86" s="398">
        <v>0.3</v>
      </c>
      <c r="U86" s="398">
        <v>120</v>
      </c>
      <c r="V86" s="398">
        <v>5980</v>
      </c>
      <c r="W86" s="398"/>
      <c r="X86" s="398">
        <v>3.5</v>
      </c>
      <c r="Y86" s="398"/>
      <c r="Z86" s="398"/>
      <c r="AA86" s="398"/>
      <c r="AB86" s="398">
        <v>1.42</v>
      </c>
      <c r="AC86" s="398">
        <v>2.1</v>
      </c>
      <c r="AD86" s="398">
        <v>3.95</v>
      </c>
      <c r="AE86" s="398">
        <v>2.25</v>
      </c>
      <c r="AF86" s="398">
        <v>0.91</v>
      </c>
      <c r="AG86" s="398">
        <v>0.9</v>
      </c>
      <c r="AH86" s="398">
        <v>1.81</v>
      </c>
      <c r="AI86" s="398">
        <v>1.6</v>
      </c>
      <c r="AJ86" s="398"/>
      <c r="AK86" s="398"/>
      <c r="AL86" s="398">
        <v>1.88</v>
      </c>
      <c r="AM86" s="398">
        <v>0.5</v>
      </c>
      <c r="AN86" s="398">
        <v>2.32</v>
      </c>
      <c r="AO86" s="401">
        <v>3.08</v>
      </c>
      <c r="AP86" s="401"/>
      <c r="AQ86" s="401"/>
      <c r="AR86" s="401"/>
      <c r="AS86" s="401">
        <v>1.1076</v>
      </c>
      <c r="AT86" s="401">
        <v>1.785</v>
      </c>
      <c r="AU86" s="401">
        <v>3.3575</v>
      </c>
      <c r="AV86" s="401">
        <v>1.8</v>
      </c>
      <c r="AW86" s="401">
        <v>0.7826000000000001</v>
      </c>
      <c r="AX86" s="401">
        <v>0.5489999999999999</v>
      </c>
      <c r="AY86" s="401"/>
      <c r="AZ86" s="401">
        <v>1.344</v>
      </c>
      <c r="BA86" s="401"/>
      <c r="BB86" s="401"/>
      <c r="BC86" s="401">
        <v>1.5039999999999998</v>
      </c>
      <c r="BD86" s="401"/>
      <c r="BE86" s="401">
        <v>1.9255999999999998</v>
      </c>
    </row>
    <row r="87" spans="2:57" ht="12.75">
      <c r="B87" s="399" t="s">
        <v>408</v>
      </c>
      <c r="C87" s="398"/>
      <c r="D87" s="398"/>
      <c r="E87" s="397">
        <v>100</v>
      </c>
      <c r="F87" s="397">
        <v>1</v>
      </c>
      <c r="G87" s="398">
        <v>89</v>
      </c>
      <c r="H87" s="398"/>
      <c r="I87" s="398">
        <v>28.7</v>
      </c>
      <c r="J87" s="398">
        <v>1.7</v>
      </c>
      <c r="K87" s="398"/>
      <c r="L87" s="398">
        <v>14.9</v>
      </c>
      <c r="M87" s="398">
        <v>7.8</v>
      </c>
      <c r="N87" s="398">
        <v>2.2</v>
      </c>
      <c r="O87" s="398"/>
      <c r="P87" s="397">
        <f t="shared" si="2"/>
        <v>-3.9</v>
      </c>
      <c r="Q87" s="398">
        <v>1.37</v>
      </c>
      <c r="R87" s="398"/>
      <c r="S87" s="398">
        <v>291</v>
      </c>
      <c r="T87" s="398">
        <v>0.1</v>
      </c>
      <c r="U87" s="398">
        <v>325</v>
      </c>
      <c r="V87" s="398"/>
      <c r="W87" s="398"/>
      <c r="X87" s="398">
        <v>0.38</v>
      </c>
      <c r="Y87" s="398"/>
      <c r="Z87" s="398"/>
      <c r="AA87" s="398"/>
      <c r="AB87" s="398">
        <v>0.23</v>
      </c>
      <c r="AC87" s="398">
        <v>0.36</v>
      </c>
      <c r="AD87" s="398">
        <v>0.8</v>
      </c>
      <c r="AE87" s="398">
        <v>0.39</v>
      </c>
      <c r="AF87" s="398">
        <v>0.12</v>
      </c>
      <c r="AG87" s="398">
        <v>0.15</v>
      </c>
      <c r="AH87" s="398">
        <v>0.27</v>
      </c>
      <c r="AI87" s="398">
        <v>0.35</v>
      </c>
      <c r="AJ87" s="398"/>
      <c r="AK87" s="398"/>
      <c r="AL87" s="398">
        <v>0.35</v>
      </c>
      <c r="AM87" s="398">
        <v>0.53</v>
      </c>
      <c r="AN87" s="398">
        <v>0.46</v>
      </c>
      <c r="AO87" s="401"/>
      <c r="AP87" s="401"/>
      <c r="AQ87" s="401"/>
      <c r="AR87" s="401"/>
      <c r="AS87" s="401"/>
      <c r="AT87" s="401"/>
      <c r="AU87" s="401"/>
      <c r="AV87" s="401"/>
      <c r="AW87" s="401"/>
      <c r="AX87" s="401"/>
      <c r="AY87" s="401"/>
      <c r="AZ87" s="401"/>
      <c r="BA87" s="401"/>
      <c r="BB87" s="401"/>
      <c r="BC87" s="401"/>
      <c r="BD87" s="401"/>
      <c r="BE87" s="401"/>
    </row>
    <row r="88" spans="2:57" ht="12.75">
      <c r="B88" s="399" t="s">
        <v>407</v>
      </c>
      <c r="C88" s="398"/>
      <c r="D88" s="398"/>
      <c r="E88" s="397">
        <v>100</v>
      </c>
      <c r="F88" s="397">
        <v>1</v>
      </c>
      <c r="G88" s="398">
        <v>85</v>
      </c>
      <c r="H88" s="398"/>
      <c r="I88" s="398">
        <v>25.3</v>
      </c>
      <c r="J88" s="398">
        <v>2.3</v>
      </c>
      <c r="K88" s="398"/>
      <c r="L88" s="398">
        <v>18.6</v>
      </c>
      <c r="M88" s="398">
        <v>2.5</v>
      </c>
      <c r="N88" s="398">
        <v>1.6</v>
      </c>
      <c r="O88" s="398"/>
      <c r="P88" s="397">
        <f t="shared" si="2"/>
        <v>-1.25</v>
      </c>
      <c r="Q88" s="398">
        <v>1.77</v>
      </c>
      <c r="R88" s="398"/>
      <c r="S88" s="398"/>
      <c r="T88" s="398">
        <v>0.42</v>
      </c>
      <c r="U88" s="398">
        <v>343</v>
      </c>
      <c r="V88" s="398"/>
      <c r="W88" s="398"/>
      <c r="X88" s="398">
        <v>0.43</v>
      </c>
      <c r="Y88" s="398"/>
      <c r="Z88" s="398"/>
      <c r="AA88" s="398"/>
      <c r="AB88" s="398">
        <v>0.2</v>
      </c>
      <c r="AC88" s="398">
        <v>0.58</v>
      </c>
      <c r="AD88" s="398">
        <v>0.7</v>
      </c>
      <c r="AE88" s="398">
        <v>0.49</v>
      </c>
      <c r="AF88" s="398">
        <v>0.13</v>
      </c>
      <c r="AG88" s="398">
        <v>0.14</v>
      </c>
      <c r="AH88" s="398">
        <v>0.27</v>
      </c>
      <c r="AI88" s="398">
        <v>0.49</v>
      </c>
      <c r="AJ88" s="398"/>
      <c r="AK88" s="398"/>
      <c r="AL88" s="398">
        <v>0.52</v>
      </c>
      <c r="AM88" s="398">
        <v>0</v>
      </c>
      <c r="AN88" s="398">
        <v>0.74</v>
      </c>
      <c r="AO88" s="401"/>
      <c r="AP88" s="401"/>
      <c r="AQ88" s="401"/>
      <c r="AR88" s="401"/>
      <c r="AS88" s="401"/>
      <c r="AT88" s="401"/>
      <c r="AU88" s="401"/>
      <c r="AV88" s="401"/>
      <c r="AW88" s="401"/>
      <c r="AX88" s="401"/>
      <c r="AY88" s="401"/>
      <c r="AZ88" s="401"/>
      <c r="BA88" s="401"/>
      <c r="BB88" s="401"/>
      <c r="BC88" s="401"/>
      <c r="BD88" s="401"/>
      <c r="BE88" s="401"/>
    </row>
    <row r="89" spans="2:57" ht="12.75">
      <c r="B89" s="399" t="s">
        <v>409</v>
      </c>
      <c r="C89" s="398"/>
      <c r="D89" s="398"/>
      <c r="E89" s="397">
        <v>100</v>
      </c>
      <c r="F89" s="397">
        <v>1</v>
      </c>
      <c r="G89" s="398">
        <v>92</v>
      </c>
      <c r="H89" s="398">
        <v>1.77</v>
      </c>
      <c r="I89" s="398">
        <v>36</v>
      </c>
      <c r="J89" s="398">
        <v>2.6</v>
      </c>
      <c r="K89" s="398"/>
      <c r="L89" s="398">
        <v>13.2</v>
      </c>
      <c r="M89" s="398">
        <v>0.66</v>
      </c>
      <c r="N89" s="398">
        <v>0.93</v>
      </c>
      <c r="O89" s="398">
        <v>0.3</v>
      </c>
      <c r="P89" s="397">
        <f t="shared" si="2"/>
        <v>-0.030000000000000027</v>
      </c>
      <c r="Q89" s="398"/>
      <c r="R89" s="398"/>
      <c r="S89" s="398">
        <v>43</v>
      </c>
      <c r="T89" s="398">
        <v>0.09</v>
      </c>
      <c r="U89" s="398">
        <v>65.5</v>
      </c>
      <c r="V89" s="398">
        <v>6700</v>
      </c>
      <c r="W89" s="398"/>
      <c r="X89" s="398">
        <v>2.04</v>
      </c>
      <c r="Y89" s="398"/>
      <c r="Z89" s="398"/>
      <c r="AA89" s="398"/>
      <c r="AB89" s="398">
        <v>0.95</v>
      </c>
      <c r="AC89" s="398">
        <v>1.41</v>
      </c>
      <c r="AD89" s="398">
        <v>2.6</v>
      </c>
      <c r="AE89" s="398">
        <v>2.12</v>
      </c>
      <c r="AF89" s="398">
        <v>0.67</v>
      </c>
      <c r="AG89" s="398">
        <v>0.54</v>
      </c>
      <c r="AH89" s="398">
        <v>1.21</v>
      </c>
      <c r="AI89" s="398">
        <v>1.41</v>
      </c>
      <c r="AJ89" s="398"/>
      <c r="AK89" s="398"/>
      <c r="AL89" s="398">
        <v>1.6</v>
      </c>
      <c r="AM89" s="398">
        <v>0.46</v>
      </c>
      <c r="AN89" s="398">
        <v>1.81</v>
      </c>
      <c r="AO89" s="401"/>
      <c r="AP89" s="401"/>
      <c r="AQ89" s="401"/>
      <c r="AR89" s="401"/>
      <c r="AS89" s="401"/>
      <c r="AT89" s="401"/>
      <c r="AU89" s="401"/>
      <c r="AV89" s="401"/>
      <c r="AW89" s="401"/>
      <c r="AX89" s="401"/>
      <c r="AY89" s="401"/>
      <c r="AZ89" s="401"/>
      <c r="BA89" s="401"/>
      <c r="BB89" s="401"/>
      <c r="BC89" s="401"/>
      <c r="BD89" s="401"/>
      <c r="BE89" s="401"/>
    </row>
    <row r="90" spans="2:57" ht="12.75">
      <c r="B90" s="399" t="s">
        <v>410</v>
      </c>
      <c r="C90" s="398"/>
      <c r="D90" s="398"/>
      <c r="E90" s="397">
        <v>100</v>
      </c>
      <c r="F90" s="397">
        <v>1</v>
      </c>
      <c r="G90" s="398">
        <v>91</v>
      </c>
      <c r="H90" s="398">
        <v>2.04</v>
      </c>
      <c r="I90" s="398">
        <v>13.5</v>
      </c>
      <c r="J90" s="398">
        <v>5.9</v>
      </c>
      <c r="K90" s="398"/>
      <c r="L90" s="398">
        <v>13</v>
      </c>
      <c r="M90" s="398">
        <v>0.1</v>
      </c>
      <c r="N90" s="398">
        <v>1.7</v>
      </c>
      <c r="O90" s="398">
        <v>2.4</v>
      </c>
      <c r="P90" s="397">
        <f t="shared" si="2"/>
        <v>2.35</v>
      </c>
      <c r="Q90" s="398">
        <v>1.35</v>
      </c>
      <c r="R90" s="398">
        <v>0.07</v>
      </c>
      <c r="S90" s="398">
        <v>200</v>
      </c>
      <c r="T90" s="398">
        <v>0.1</v>
      </c>
      <c r="U90" s="398">
        <v>30</v>
      </c>
      <c r="V90" s="398">
        <v>1390</v>
      </c>
      <c r="W90" s="398"/>
      <c r="X90" s="398">
        <v>0.45</v>
      </c>
      <c r="Y90" s="398"/>
      <c r="Z90" s="398"/>
      <c r="AA90" s="398"/>
      <c r="AB90" s="398">
        <v>0.25</v>
      </c>
      <c r="AC90" s="398">
        <v>0.39</v>
      </c>
      <c r="AD90" s="398">
        <v>1.2</v>
      </c>
      <c r="AE90" s="398">
        <v>0.5</v>
      </c>
      <c r="AF90" s="398">
        <v>0.17</v>
      </c>
      <c r="AG90" s="398">
        <v>0.1</v>
      </c>
      <c r="AH90" s="398">
        <v>0.27</v>
      </c>
      <c r="AI90" s="398">
        <v>0.41</v>
      </c>
      <c r="AJ90" s="398"/>
      <c r="AK90" s="398"/>
      <c r="AL90" s="398">
        <v>0.4</v>
      </c>
      <c r="AM90" s="398">
        <v>0.1</v>
      </c>
      <c r="AN90" s="398">
        <v>0.6</v>
      </c>
      <c r="AO90" s="401">
        <v>0.39149999999999996</v>
      </c>
      <c r="AP90" s="401"/>
      <c r="AQ90" s="401"/>
      <c r="AR90" s="401"/>
      <c r="AS90" s="401">
        <v>0.22</v>
      </c>
      <c r="AT90" s="401">
        <v>0.3003</v>
      </c>
      <c r="AU90" s="401">
        <v>0.9239999999999999</v>
      </c>
      <c r="AV90" s="401">
        <v>0.375</v>
      </c>
      <c r="AW90" s="401">
        <v>0.13260000000000002</v>
      </c>
      <c r="AX90" s="401">
        <v>0.068</v>
      </c>
      <c r="AY90" s="401"/>
      <c r="AZ90" s="401">
        <v>0.3157</v>
      </c>
      <c r="BA90" s="401"/>
      <c r="BB90" s="401"/>
      <c r="BC90" s="401">
        <v>0.28</v>
      </c>
      <c r="BD90" s="401"/>
      <c r="BE90" s="401">
        <v>0.46199999999999997</v>
      </c>
    </row>
    <row r="91" spans="2:57" ht="12.75">
      <c r="B91" s="399" t="s">
        <v>411</v>
      </c>
      <c r="C91" s="398"/>
      <c r="D91" s="398"/>
      <c r="E91" s="397">
        <v>100</v>
      </c>
      <c r="F91" s="397">
        <v>1</v>
      </c>
      <c r="G91" s="398">
        <v>92</v>
      </c>
      <c r="H91" s="398">
        <v>0.72</v>
      </c>
      <c r="I91" s="398">
        <v>3</v>
      </c>
      <c r="J91" s="398">
        <v>0.5</v>
      </c>
      <c r="K91" s="398"/>
      <c r="L91" s="398">
        <v>44</v>
      </c>
      <c r="M91" s="398">
        <v>0.04</v>
      </c>
      <c r="N91" s="398">
        <v>0.1</v>
      </c>
      <c r="O91" s="398">
        <v>0.02</v>
      </c>
      <c r="P91" s="397">
        <f t="shared" si="2"/>
        <v>0</v>
      </c>
      <c r="Q91" s="398">
        <v>0.4</v>
      </c>
      <c r="R91" s="398">
        <v>0.07</v>
      </c>
      <c r="S91" s="398">
        <v>0</v>
      </c>
      <c r="T91" s="398">
        <v>0.08</v>
      </c>
      <c r="U91" s="398"/>
      <c r="V91" s="398"/>
      <c r="W91" s="398"/>
      <c r="X91" s="398"/>
      <c r="Y91" s="398"/>
      <c r="Z91" s="398"/>
      <c r="AA91" s="398"/>
      <c r="AB91" s="398"/>
      <c r="AC91" s="398"/>
      <c r="AD91" s="398"/>
      <c r="AE91" s="398"/>
      <c r="AF91" s="398"/>
      <c r="AG91" s="398"/>
      <c r="AH91" s="398"/>
      <c r="AI91" s="398"/>
      <c r="AJ91" s="398"/>
      <c r="AK91" s="398"/>
      <c r="AL91" s="398"/>
      <c r="AM91" s="398"/>
      <c r="AN91" s="398"/>
      <c r="AO91" s="401"/>
      <c r="AP91" s="401"/>
      <c r="AQ91" s="401"/>
      <c r="AR91" s="401"/>
      <c r="AS91" s="401"/>
      <c r="AT91" s="401"/>
      <c r="AU91" s="401"/>
      <c r="AV91" s="401"/>
      <c r="AW91" s="401"/>
      <c r="AX91" s="401"/>
      <c r="AY91" s="401"/>
      <c r="AZ91" s="401"/>
      <c r="BA91" s="401"/>
      <c r="BB91" s="401"/>
      <c r="BC91" s="401"/>
      <c r="BD91" s="401"/>
      <c r="BE91" s="401"/>
    </row>
    <row r="92" spans="2:57" ht="12.75">
      <c r="B92" s="399" t="s">
        <v>412</v>
      </c>
      <c r="C92" s="398"/>
      <c r="D92" s="398"/>
      <c r="E92" s="397">
        <v>100</v>
      </c>
      <c r="F92" s="397">
        <v>1</v>
      </c>
      <c r="G92" s="398">
        <v>89</v>
      </c>
      <c r="H92" s="398">
        <v>2.94</v>
      </c>
      <c r="I92" s="398">
        <v>7.3</v>
      </c>
      <c r="J92" s="398">
        <v>1.7</v>
      </c>
      <c r="K92" s="398"/>
      <c r="L92" s="398">
        <v>10</v>
      </c>
      <c r="M92" s="398">
        <v>0.04</v>
      </c>
      <c r="N92" s="398">
        <v>0.26</v>
      </c>
      <c r="O92" s="398">
        <v>0.09</v>
      </c>
      <c r="P92" s="397">
        <f t="shared" si="2"/>
        <v>0.06999999999999999</v>
      </c>
      <c r="Q92" s="398">
        <v>0.34</v>
      </c>
      <c r="R92" s="398">
        <v>0.06</v>
      </c>
      <c r="S92" s="398">
        <v>17.6</v>
      </c>
      <c r="T92" s="398">
        <v>0.04</v>
      </c>
      <c r="U92" s="398">
        <v>10</v>
      </c>
      <c r="V92" s="398">
        <v>1014</v>
      </c>
      <c r="W92" s="398">
        <v>400</v>
      </c>
      <c r="X92" s="398">
        <v>0.59</v>
      </c>
      <c r="Y92" s="398"/>
      <c r="Z92" s="398"/>
      <c r="AA92" s="398"/>
      <c r="AB92" s="398">
        <v>0.16</v>
      </c>
      <c r="AC92" s="398">
        <v>0.33</v>
      </c>
      <c r="AD92" s="398">
        <v>0.5</v>
      </c>
      <c r="AE92" s="398">
        <v>0.24</v>
      </c>
      <c r="AF92" s="398">
        <v>0.14</v>
      </c>
      <c r="AG92" s="398">
        <v>0.08</v>
      </c>
      <c r="AH92" s="398">
        <v>0.22</v>
      </c>
      <c r="AI92" s="398">
        <v>0.34</v>
      </c>
      <c r="AJ92" s="398"/>
      <c r="AK92" s="398"/>
      <c r="AL92" s="398">
        <v>0.27</v>
      </c>
      <c r="AM92" s="398">
        <v>1.2</v>
      </c>
      <c r="AN92" s="398">
        <v>0.46</v>
      </c>
      <c r="AO92" s="401"/>
      <c r="AP92" s="401"/>
      <c r="AQ92" s="401"/>
      <c r="AR92" s="401"/>
      <c r="AS92" s="401"/>
      <c r="AT92" s="401"/>
      <c r="AU92" s="401"/>
      <c r="AV92" s="401"/>
      <c r="AW92" s="401"/>
      <c r="AX92" s="401"/>
      <c r="AY92" s="401"/>
      <c r="AZ92" s="401"/>
      <c r="BA92" s="401"/>
      <c r="BB92" s="401"/>
      <c r="BC92" s="401"/>
      <c r="BD92" s="401"/>
      <c r="BE92" s="401"/>
    </row>
    <row r="93" spans="2:57" ht="12.75">
      <c r="B93" s="399" t="s">
        <v>413</v>
      </c>
      <c r="C93" s="398"/>
      <c r="D93" s="398"/>
      <c r="E93" s="397">
        <v>100</v>
      </c>
      <c r="F93" s="397">
        <v>1</v>
      </c>
      <c r="G93" s="398">
        <v>89</v>
      </c>
      <c r="H93" s="398">
        <v>2.71</v>
      </c>
      <c r="I93" s="398">
        <v>12.6</v>
      </c>
      <c r="J93" s="398">
        <v>1.85</v>
      </c>
      <c r="K93" s="398"/>
      <c r="L93" s="398">
        <v>2.8</v>
      </c>
      <c r="M93" s="398">
        <v>0.08</v>
      </c>
      <c r="N93" s="398">
        <v>0.3</v>
      </c>
      <c r="O93" s="398">
        <v>0.1</v>
      </c>
      <c r="P93" s="397">
        <f t="shared" si="2"/>
        <v>0.060000000000000005</v>
      </c>
      <c r="Q93" s="398">
        <v>0.46</v>
      </c>
      <c r="R93" s="398">
        <v>0.06</v>
      </c>
      <c r="S93" s="398">
        <v>60</v>
      </c>
      <c r="T93" s="398">
        <v>0.02</v>
      </c>
      <c r="U93" s="398">
        <v>30.5</v>
      </c>
      <c r="V93" s="398"/>
      <c r="W93" s="398">
        <v>600</v>
      </c>
      <c r="X93" s="398">
        <v>0.5</v>
      </c>
      <c r="Y93" s="398"/>
      <c r="Z93" s="398"/>
      <c r="AA93" s="398"/>
      <c r="AB93" s="398">
        <v>0.27</v>
      </c>
      <c r="AC93" s="398">
        <v>0.53</v>
      </c>
      <c r="AD93" s="398">
        <v>0.7</v>
      </c>
      <c r="AE93" s="398">
        <v>0.4</v>
      </c>
      <c r="AF93" s="398">
        <v>0.16</v>
      </c>
      <c r="AG93" s="398">
        <v>0.2</v>
      </c>
      <c r="AH93" s="398">
        <v>0.36</v>
      </c>
      <c r="AI93" s="398">
        <v>0.62</v>
      </c>
      <c r="AJ93" s="398"/>
      <c r="AK93" s="398"/>
      <c r="AL93" s="398">
        <v>0.36</v>
      </c>
      <c r="AM93" s="398">
        <v>0.14</v>
      </c>
      <c r="AN93" s="398">
        <v>0.62</v>
      </c>
      <c r="AO93" s="401"/>
      <c r="AP93" s="401"/>
      <c r="AQ93" s="401"/>
      <c r="AR93" s="401"/>
      <c r="AS93" s="401"/>
      <c r="AT93" s="401"/>
      <c r="AU93" s="401"/>
      <c r="AV93" s="401"/>
      <c r="AW93" s="401"/>
      <c r="AX93" s="401"/>
      <c r="AY93" s="401"/>
      <c r="AZ93" s="401"/>
      <c r="BA93" s="401"/>
      <c r="BB93" s="401"/>
      <c r="BC93" s="401"/>
      <c r="BD93" s="401"/>
      <c r="BE93" s="401"/>
    </row>
    <row r="94" spans="2:57" ht="12.75">
      <c r="B94" s="399" t="s">
        <v>414</v>
      </c>
      <c r="C94" s="398"/>
      <c r="D94" s="398"/>
      <c r="E94" s="397">
        <v>100</v>
      </c>
      <c r="F94" s="397">
        <v>1</v>
      </c>
      <c r="G94" s="398">
        <v>91</v>
      </c>
      <c r="H94" s="398">
        <v>1.16</v>
      </c>
      <c r="I94" s="398">
        <v>20</v>
      </c>
      <c r="J94" s="398">
        <v>6.6</v>
      </c>
      <c r="K94" s="398"/>
      <c r="L94" s="398">
        <v>32.2</v>
      </c>
      <c r="M94" s="398">
        <v>0.23</v>
      </c>
      <c r="N94" s="398">
        <v>0.61</v>
      </c>
      <c r="O94" s="398">
        <v>0.2</v>
      </c>
      <c r="P94" s="397">
        <f t="shared" si="2"/>
        <v>0.085</v>
      </c>
      <c r="Q94" s="398">
        <v>0.72</v>
      </c>
      <c r="R94" s="398">
        <v>0.16</v>
      </c>
      <c r="S94" s="398">
        <v>17.8</v>
      </c>
      <c r="T94" s="398">
        <v>0.05</v>
      </c>
      <c r="U94" s="398">
        <v>39.8</v>
      </c>
      <c r="V94" s="398">
        <v>800</v>
      </c>
      <c r="W94" s="398">
        <v>440</v>
      </c>
      <c r="X94" s="398">
        <v>1.2</v>
      </c>
      <c r="Y94" s="398"/>
      <c r="Z94" s="398"/>
      <c r="AA94" s="398"/>
      <c r="AB94" s="398">
        <v>0.48</v>
      </c>
      <c r="AC94" s="398">
        <v>0.28</v>
      </c>
      <c r="AD94" s="398">
        <v>1.1</v>
      </c>
      <c r="AE94" s="398">
        <v>0.7</v>
      </c>
      <c r="AF94" s="398">
        <v>0.4</v>
      </c>
      <c r="AG94" s="398">
        <v>0.5</v>
      </c>
      <c r="AH94" s="398">
        <v>0.9</v>
      </c>
      <c r="AI94" s="398">
        <v>1</v>
      </c>
      <c r="AJ94" s="398"/>
      <c r="AK94" s="398"/>
      <c r="AL94" s="398">
        <v>0.47</v>
      </c>
      <c r="AM94" s="398">
        <v>0.3</v>
      </c>
      <c r="AN94" s="398">
        <v>1</v>
      </c>
      <c r="AO94" s="401"/>
      <c r="AP94" s="401"/>
      <c r="AQ94" s="401"/>
      <c r="AR94" s="401"/>
      <c r="AS94" s="401"/>
      <c r="AT94" s="401"/>
      <c r="AU94" s="401"/>
      <c r="AV94" s="401"/>
      <c r="AW94" s="401"/>
      <c r="AX94" s="401"/>
      <c r="AY94" s="401"/>
      <c r="AZ94" s="401"/>
      <c r="BA94" s="401"/>
      <c r="BB94" s="401"/>
      <c r="BC94" s="401"/>
      <c r="BD94" s="401"/>
      <c r="BE94" s="401"/>
    </row>
    <row r="95" spans="2:57" ht="12.75">
      <c r="B95" s="399" t="s">
        <v>415</v>
      </c>
      <c r="C95" s="398"/>
      <c r="D95" s="398"/>
      <c r="E95" s="397">
        <v>100</v>
      </c>
      <c r="F95" s="397">
        <v>1</v>
      </c>
      <c r="G95" s="398">
        <v>90</v>
      </c>
      <c r="H95" s="398">
        <v>1.52</v>
      </c>
      <c r="I95" s="398">
        <v>22</v>
      </c>
      <c r="J95" s="398">
        <v>0.5</v>
      </c>
      <c r="K95" s="398"/>
      <c r="L95" s="398">
        <v>37</v>
      </c>
      <c r="M95" s="398">
        <v>0.34</v>
      </c>
      <c r="N95" s="398">
        <v>0.84</v>
      </c>
      <c r="O95" s="398">
        <v>0.23</v>
      </c>
      <c r="P95" s="397">
        <f t="shared" si="2"/>
        <v>0.06</v>
      </c>
      <c r="Q95" s="398">
        <v>0.72</v>
      </c>
      <c r="R95" s="398">
        <v>0.16</v>
      </c>
      <c r="S95" s="398">
        <v>17.8</v>
      </c>
      <c r="T95" s="398">
        <v>0.05</v>
      </c>
      <c r="U95" s="398">
        <v>39.8</v>
      </c>
      <c r="V95" s="398">
        <v>800</v>
      </c>
      <c r="W95" s="398">
        <v>440</v>
      </c>
      <c r="X95" s="398">
        <v>1.9</v>
      </c>
      <c r="Y95" s="398"/>
      <c r="Z95" s="398"/>
      <c r="AA95" s="398"/>
      <c r="AB95" s="398">
        <v>0.5</v>
      </c>
      <c r="AC95" s="398">
        <v>0.27</v>
      </c>
      <c r="AD95" s="398">
        <v>1.2</v>
      </c>
      <c r="AE95" s="398">
        <v>0.7</v>
      </c>
      <c r="AF95" s="398">
        <v>0.33</v>
      </c>
      <c r="AG95" s="398">
        <v>0.35</v>
      </c>
      <c r="AH95" s="398">
        <v>0.68</v>
      </c>
      <c r="AI95" s="398">
        <v>1</v>
      </c>
      <c r="AJ95" s="398"/>
      <c r="AK95" s="398"/>
      <c r="AL95" s="398">
        <v>0.5</v>
      </c>
      <c r="AM95" s="398">
        <v>0.26</v>
      </c>
      <c r="AN95" s="398">
        <v>1</v>
      </c>
      <c r="AO95" s="401"/>
      <c r="AP95" s="401"/>
      <c r="AQ95" s="401"/>
      <c r="AR95" s="401"/>
      <c r="AS95" s="401"/>
      <c r="AT95" s="401"/>
      <c r="AU95" s="401"/>
      <c r="AV95" s="401"/>
      <c r="AW95" s="401"/>
      <c r="AX95" s="401"/>
      <c r="AY95" s="401"/>
      <c r="AZ95" s="401"/>
      <c r="BA95" s="401"/>
      <c r="BB95" s="401"/>
      <c r="BC95" s="401"/>
      <c r="BD95" s="401"/>
      <c r="BE95" s="401"/>
    </row>
    <row r="96" spans="2:57" ht="12.75">
      <c r="B96" s="399" t="s">
        <v>416</v>
      </c>
      <c r="C96" s="398"/>
      <c r="D96" s="398"/>
      <c r="E96" s="397">
        <v>100</v>
      </c>
      <c r="F96" s="397">
        <v>1</v>
      </c>
      <c r="G96" s="398">
        <v>91</v>
      </c>
      <c r="H96" s="398">
        <v>2.04</v>
      </c>
      <c r="I96" s="398">
        <v>42</v>
      </c>
      <c r="J96" s="398">
        <v>1.3</v>
      </c>
      <c r="K96" s="398"/>
      <c r="L96" s="398">
        <v>15.1</v>
      </c>
      <c r="M96" s="398">
        <v>0.4</v>
      </c>
      <c r="N96" s="398">
        <v>1.25</v>
      </c>
      <c r="O96" s="398">
        <v>0.37</v>
      </c>
      <c r="P96" s="397">
        <f t="shared" si="2"/>
        <v>0.16999999999999998</v>
      </c>
      <c r="Q96" s="398">
        <v>1.2</v>
      </c>
      <c r="R96" s="398">
        <v>0.16</v>
      </c>
      <c r="S96" s="398">
        <v>40</v>
      </c>
      <c r="T96" s="398">
        <v>0.04</v>
      </c>
      <c r="U96" s="398">
        <v>185</v>
      </c>
      <c r="V96" s="398">
        <v>3260</v>
      </c>
      <c r="W96" s="398">
        <v>1600</v>
      </c>
      <c r="X96" s="398">
        <v>3.7</v>
      </c>
      <c r="Y96" s="398"/>
      <c r="Z96" s="398"/>
      <c r="AA96" s="398"/>
      <c r="AB96" s="398">
        <v>1</v>
      </c>
      <c r="AC96" s="398">
        <v>1.7</v>
      </c>
      <c r="AD96" s="398">
        <v>2.5</v>
      </c>
      <c r="AE96" s="398">
        <v>1.3</v>
      </c>
      <c r="AF96" s="398">
        <v>0.69</v>
      </c>
      <c r="AG96" s="398">
        <v>0.7</v>
      </c>
      <c r="AH96" s="398">
        <v>1.39</v>
      </c>
      <c r="AI96" s="398">
        <v>1.85</v>
      </c>
      <c r="AJ96" s="398"/>
      <c r="AK96" s="398"/>
      <c r="AL96" s="398">
        <v>1.35</v>
      </c>
      <c r="AM96" s="398">
        <v>0.6</v>
      </c>
      <c r="AN96" s="398">
        <v>2.3</v>
      </c>
      <c r="AO96" s="401"/>
      <c r="AP96" s="401"/>
      <c r="AQ96" s="401"/>
      <c r="AR96" s="401"/>
      <c r="AS96" s="401"/>
      <c r="AT96" s="401"/>
      <c r="AU96" s="401"/>
      <c r="AV96" s="401"/>
      <c r="AW96" s="401"/>
      <c r="AX96" s="401"/>
      <c r="AY96" s="401"/>
      <c r="AZ96" s="401"/>
      <c r="BA96" s="401"/>
      <c r="BB96" s="401"/>
      <c r="BC96" s="401"/>
      <c r="BD96" s="401"/>
      <c r="BE96" s="401"/>
    </row>
    <row r="97" spans="2:57" ht="12.75">
      <c r="B97" s="399" t="s">
        <v>417</v>
      </c>
      <c r="C97" s="398"/>
      <c r="D97" s="398"/>
      <c r="E97" s="397">
        <v>100</v>
      </c>
      <c r="F97" s="397">
        <v>1</v>
      </c>
      <c r="G97" s="398">
        <v>94</v>
      </c>
      <c r="H97" s="398">
        <v>2.26</v>
      </c>
      <c r="I97" s="398">
        <v>42</v>
      </c>
      <c r="J97" s="398">
        <v>7</v>
      </c>
      <c r="K97" s="398"/>
      <c r="L97" s="398">
        <v>6.5</v>
      </c>
      <c r="M97" s="398">
        <v>2</v>
      </c>
      <c r="N97" s="398">
        <v>1.3</v>
      </c>
      <c r="O97" s="398">
        <v>0.24</v>
      </c>
      <c r="P97" s="397">
        <f t="shared" si="2"/>
        <v>-0.76</v>
      </c>
      <c r="Q97" s="398">
        <v>1.39</v>
      </c>
      <c r="R97" s="398">
        <v>0.06</v>
      </c>
      <c r="S97" s="398">
        <v>48</v>
      </c>
      <c r="T97" s="398">
        <v>0.04</v>
      </c>
      <c r="U97" s="398">
        <v>100</v>
      </c>
      <c r="V97" s="398">
        <v>1690</v>
      </c>
      <c r="W97" s="398"/>
      <c r="X97" s="398">
        <v>5.06</v>
      </c>
      <c r="Y97" s="398"/>
      <c r="Z97" s="398"/>
      <c r="AA97" s="398"/>
      <c r="AB97" s="398">
        <v>1.16</v>
      </c>
      <c r="AC97" s="398">
        <v>2.28</v>
      </c>
      <c r="AD97" s="398">
        <v>3.3</v>
      </c>
      <c r="AE97" s="398">
        <v>1.37</v>
      </c>
      <c r="AF97" s="398">
        <v>1.48</v>
      </c>
      <c r="AG97" s="398">
        <v>0.6</v>
      </c>
      <c r="AH97" s="398">
        <v>2.08</v>
      </c>
      <c r="AI97" s="398">
        <v>2.32</v>
      </c>
      <c r="AJ97" s="398"/>
      <c r="AK97" s="398"/>
      <c r="AL97" s="398">
        <v>1.71</v>
      </c>
      <c r="AM97" s="398">
        <v>0.82</v>
      </c>
      <c r="AN97" s="398">
        <v>2.53</v>
      </c>
      <c r="AO97" s="401">
        <v>4.6552</v>
      </c>
      <c r="AP97" s="401"/>
      <c r="AQ97" s="401"/>
      <c r="AR97" s="401"/>
      <c r="AS97" s="401">
        <v>1.0324</v>
      </c>
      <c r="AT97" s="401">
        <v>2.0976</v>
      </c>
      <c r="AU97" s="401">
        <v>3.0359999999999996</v>
      </c>
      <c r="AV97" s="401">
        <v>1.2056</v>
      </c>
      <c r="AW97" s="401">
        <v>1.3912</v>
      </c>
      <c r="AX97" s="401">
        <v>0.49199999999999994</v>
      </c>
      <c r="AY97" s="401"/>
      <c r="AZ97" s="401"/>
      <c r="BA97" s="401"/>
      <c r="BB97" s="401"/>
      <c r="BC97" s="401">
        <v>1.4877</v>
      </c>
      <c r="BD97" s="401"/>
      <c r="BE97" s="401">
        <v>2.3023</v>
      </c>
    </row>
    <row r="98" spans="2:57" ht="12.75">
      <c r="B98" s="399" t="s">
        <v>418</v>
      </c>
      <c r="C98" s="398"/>
      <c r="D98" s="398"/>
      <c r="E98" s="397">
        <v>100</v>
      </c>
      <c r="F98" s="397">
        <v>1</v>
      </c>
      <c r="G98" s="398">
        <v>92</v>
      </c>
      <c r="H98" s="398">
        <v>2.52</v>
      </c>
      <c r="I98" s="398">
        <v>33</v>
      </c>
      <c r="J98" s="398">
        <v>0.5</v>
      </c>
      <c r="K98" s="398"/>
      <c r="L98" s="398"/>
      <c r="M98" s="398">
        <v>1.25</v>
      </c>
      <c r="N98" s="398">
        <v>1</v>
      </c>
      <c r="O98" s="398">
        <v>1</v>
      </c>
      <c r="P98" s="397">
        <f t="shared" si="2"/>
        <v>0.375</v>
      </c>
      <c r="Q98" s="398">
        <v>1.67</v>
      </c>
      <c r="R98" s="398">
        <v>0.9</v>
      </c>
      <c r="S98" s="398">
        <v>2.2</v>
      </c>
      <c r="T98" s="398">
        <v>0.52</v>
      </c>
      <c r="U98" s="398"/>
      <c r="V98" s="398">
        <v>1250</v>
      </c>
      <c r="W98" s="398">
        <v>620</v>
      </c>
      <c r="X98" s="398">
        <v>1.1</v>
      </c>
      <c r="Y98" s="398"/>
      <c r="Z98" s="398"/>
      <c r="AA98" s="398"/>
      <c r="AB98" s="398">
        <v>0.84</v>
      </c>
      <c r="AC98" s="398">
        <v>2.1</v>
      </c>
      <c r="AD98" s="398">
        <v>3.3</v>
      </c>
      <c r="AE98" s="398">
        <v>2.6</v>
      </c>
      <c r="AF98" s="398">
        <v>0.98</v>
      </c>
      <c r="AG98" s="398">
        <v>0.42</v>
      </c>
      <c r="AH98" s="398">
        <v>1.4</v>
      </c>
      <c r="AI98" s="398">
        <v>1.58</v>
      </c>
      <c r="AJ98" s="398"/>
      <c r="AK98" s="398"/>
      <c r="AL98" s="398">
        <v>1.75</v>
      </c>
      <c r="AM98" s="398">
        <v>0.45</v>
      </c>
      <c r="AN98" s="398">
        <v>2.38</v>
      </c>
      <c r="AO98" s="401"/>
      <c r="AP98" s="401"/>
      <c r="AQ98" s="401"/>
      <c r="AR98" s="401"/>
      <c r="AS98" s="401"/>
      <c r="AT98" s="401"/>
      <c r="AU98" s="401"/>
      <c r="AV98" s="401"/>
      <c r="AW98" s="401"/>
      <c r="AX98" s="401"/>
      <c r="AY98" s="401"/>
      <c r="AZ98" s="401"/>
      <c r="BA98" s="401"/>
      <c r="BB98" s="401"/>
      <c r="BC98" s="401"/>
      <c r="BD98" s="401"/>
      <c r="BE98" s="401"/>
    </row>
    <row r="99" spans="2:57" ht="12.75">
      <c r="B99" s="399" t="s">
        <v>419</v>
      </c>
      <c r="C99" s="398"/>
      <c r="D99" s="398"/>
      <c r="E99" s="397">
        <v>100</v>
      </c>
      <c r="F99" s="397">
        <v>1</v>
      </c>
      <c r="G99" s="398">
        <v>88</v>
      </c>
      <c r="H99" s="398">
        <v>2.15</v>
      </c>
      <c r="I99" s="398">
        <v>24</v>
      </c>
      <c r="J99" s="398">
        <v>3.2</v>
      </c>
      <c r="K99" s="398"/>
      <c r="L99" s="398">
        <v>9</v>
      </c>
      <c r="M99" s="398">
        <v>0.15</v>
      </c>
      <c r="N99" s="398">
        <v>0.65</v>
      </c>
      <c r="O99" s="398">
        <v>0.21</v>
      </c>
      <c r="P99" s="397">
        <f t="shared" si="2"/>
        <v>0.135</v>
      </c>
      <c r="Q99" s="398">
        <v>1.45</v>
      </c>
      <c r="R99" s="398"/>
      <c r="S99" s="398"/>
      <c r="T99" s="398"/>
      <c r="U99" s="398"/>
      <c r="V99" s="398">
        <v>1738</v>
      </c>
      <c r="W99" s="398"/>
      <c r="X99" s="398">
        <v>0.8</v>
      </c>
      <c r="Y99" s="398"/>
      <c r="Z99" s="398"/>
      <c r="AA99" s="398"/>
      <c r="AB99" s="398">
        <v>0.8</v>
      </c>
      <c r="AC99" s="398">
        <v>1</v>
      </c>
      <c r="AD99" s="398">
        <v>2.5</v>
      </c>
      <c r="AE99" s="398">
        <v>0.9</v>
      </c>
      <c r="AF99" s="398">
        <v>0.4</v>
      </c>
      <c r="AG99" s="398">
        <v>0.45</v>
      </c>
      <c r="AH99" s="398">
        <v>0.85</v>
      </c>
      <c r="AI99" s="398">
        <v>1</v>
      </c>
      <c r="AJ99" s="398"/>
      <c r="AK99" s="398"/>
      <c r="AL99" s="398">
        <v>0.8</v>
      </c>
      <c r="AM99" s="398">
        <v>0.2</v>
      </c>
      <c r="AN99" s="398">
        <v>1.3</v>
      </c>
      <c r="AO99" s="401"/>
      <c r="AP99" s="401"/>
      <c r="AQ99" s="401"/>
      <c r="AR99" s="401"/>
      <c r="AS99" s="401"/>
      <c r="AT99" s="401"/>
      <c r="AU99" s="401"/>
      <c r="AV99" s="401"/>
      <c r="AW99" s="401"/>
      <c r="AX99" s="401"/>
      <c r="AY99" s="401"/>
      <c r="AZ99" s="401"/>
      <c r="BA99" s="401"/>
      <c r="BB99" s="401"/>
      <c r="BC99" s="401"/>
      <c r="BD99" s="401"/>
      <c r="BE99" s="401"/>
    </row>
    <row r="100" spans="2:57" ht="12.75">
      <c r="B100" s="399" t="s">
        <v>420</v>
      </c>
      <c r="C100" s="398"/>
      <c r="D100" s="398"/>
      <c r="E100" s="397">
        <v>100</v>
      </c>
      <c r="F100" s="397">
        <v>1</v>
      </c>
      <c r="G100" s="398">
        <v>90</v>
      </c>
      <c r="H100" s="398">
        <v>2.72</v>
      </c>
      <c r="I100" s="398">
        <v>42</v>
      </c>
      <c r="J100" s="398">
        <v>4.3</v>
      </c>
      <c r="K100" s="398"/>
      <c r="L100" s="398">
        <v>3.5</v>
      </c>
      <c r="M100" s="398">
        <v>0.04</v>
      </c>
      <c r="N100" s="398">
        <v>0.3</v>
      </c>
      <c r="O100" s="398">
        <v>0.1</v>
      </c>
      <c r="P100" s="397">
        <f t="shared" si="2"/>
        <v>0.08</v>
      </c>
      <c r="Q100" s="398">
        <v>0.5</v>
      </c>
      <c r="R100" s="398"/>
      <c r="S100" s="398"/>
      <c r="T100" s="398"/>
      <c r="U100" s="398"/>
      <c r="V100" s="398">
        <v>660</v>
      </c>
      <c r="W100" s="398"/>
      <c r="X100" s="398">
        <v>1.4</v>
      </c>
      <c r="Y100" s="398"/>
      <c r="Z100" s="398"/>
      <c r="AA100" s="398"/>
      <c r="AB100" s="398">
        <v>1.4</v>
      </c>
      <c r="AC100" s="398">
        <v>2.3</v>
      </c>
      <c r="AD100" s="398">
        <v>7.4</v>
      </c>
      <c r="AE100" s="398">
        <v>0.8</v>
      </c>
      <c r="AF100" s="398">
        <v>0.75</v>
      </c>
      <c r="AG100" s="398">
        <v>0.8</v>
      </c>
      <c r="AH100" s="398">
        <v>1.55</v>
      </c>
      <c r="AI100" s="398">
        <v>2.6</v>
      </c>
      <c r="AJ100" s="398"/>
      <c r="AK100" s="398"/>
      <c r="AL100" s="398">
        <v>1.4</v>
      </c>
      <c r="AM100" s="398">
        <v>0.4</v>
      </c>
      <c r="AN100" s="398">
        <v>2.5</v>
      </c>
      <c r="AO100" s="401"/>
      <c r="AP100" s="401"/>
      <c r="AQ100" s="401"/>
      <c r="AR100" s="401"/>
      <c r="AS100" s="401"/>
      <c r="AT100" s="401"/>
      <c r="AU100" s="401"/>
      <c r="AV100" s="401"/>
      <c r="AW100" s="401"/>
      <c r="AX100" s="401"/>
      <c r="AY100" s="401"/>
      <c r="AZ100" s="401"/>
      <c r="BA100" s="401"/>
      <c r="BB100" s="401"/>
      <c r="BC100" s="401"/>
      <c r="BD100" s="401"/>
      <c r="BE100" s="401"/>
    </row>
    <row r="101" spans="2:57" ht="12.75">
      <c r="B101" s="399" t="s">
        <v>421</v>
      </c>
      <c r="C101" s="398"/>
      <c r="D101" s="398"/>
      <c r="E101" s="397">
        <v>100</v>
      </c>
      <c r="F101" s="397">
        <v>1</v>
      </c>
      <c r="G101" s="398">
        <v>89</v>
      </c>
      <c r="H101" s="398">
        <v>3.31</v>
      </c>
      <c r="I101" s="398">
        <v>11</v>
      </c>
      <c r="J101" s="398">
        <v>2.8</v>
      </c>
      <c r="K101" s="398"/>
      <c r="L101" s="398">
        <v>2</v>
      </c>
      <c r="M101" s="398">
        <v>0.04</v>
      </c>
      <c r="N101" s="398">
        <v>0.29</v>
      </c>
      <c r="O101" s="398">
        <v>0.1</v>
      </c>
      <c r="P101" s="397">
        <f t="shared" si="2"/>
        <v>0.08</v>
      </c>
      <c r="Q101" s="398">
        <v>0.34</v>
      </c>
      <c r="R101" s="398">
        <v>0.09</v>
      </c>
      <c r="S101" s="398">
        <v>12.9</v>
      </c>
      <c r="T101" s="398">
        <v>0.03</v>
      </c>
      <c r="U101" s="398">
        <v>13.7</v>
      </c>
      <c r="V101" s="398">
        <v>378</v>
      </c>
      <c r="W101" s="398">
        <v>200</v>
      </c>
      <c r="X101" s="398">
        <v>0.4</v>
      </c>
      <c r="Y101" s="398"/>
      <c r="Z101" s="398"/>
      <c r="AA101" s="398"/>
      <c r="AB101" s="398">
        <v>0.27</v>
      </c>
      <c r="AC101" s="398">
        <v>0.6</v>
      </c>
      <c r="AD101" s="398">
        <v>1.4</v>
      </c>
      <c r="AE101" s="398">
        <v>0.27</v>
      </c>
      <c r="AF101" s="398">
        <v>0.1</v>
      </c>
      <c r="AG101" s="398">
        <v>0.2</v>
      </c>
      <c r="AH101" s="398">
        <v>0.3</v>
      </c>
      <c r="AI101" s="398">
        <v>0.45</v>
      </c>
      <c r="AJ101" s="398"/>
      <c r="AK101" s="398"/>
      <c r="AL101" s="398">
        <v>0.27</v>
      </c>
      <c r="AM101" s="398">
        <v>0.09</v>
      </c>
      <c r="AN101" s="398">
        <v>0.53</v>
      </c>
      <c r="AO101" s="401">
        <v>0.29600000000000004</v>
      </c>
      <c r="AP101" s="401"/>
      <c r="AQ101" s="401"/>
      <c r="AR101" s="401"/>
      <c r="AS101" s="401">
        <v>0.23490000000000003</v>
      </c>
      <c r="AT101" s="401">
        <v>0.528</v>
      </c>
      <c r="AU101" s="401">
        <v>1.232</v>
      </c>
      <c r="AV101" s="401">
        <v>0.2106</v>
      </c>
      <c r="AW101" s="401">
        <v>0.08900000000000001</v>
      </c>
      <c r="AX101" s="401">
        <v>0.166</v>
      </c>
      <c r="AY101" s="401"/>
      <c r="AZ101" s="401">
        <v>0.40950000000000003</v>
      </c>
      <c r="BA101" s="401"/>
      <c r="BB101" s="401"/>
      <c r="BC101" s="401">
        <v>0.2214</v>
      </c>
      <c r="BD101" s="401"/>
      <c r="BE101" s="401">
        <v>0.4611</v>
      </c>
    </row>
    <row r="102" spans="2:57" ht="12.75">
      <c r="B102" s="399" t="s">
        <v>422</v>
      </c>
      <c r="C102" s="398"/>
      <c r="D102" s="398"/>
      <c r="E102" s="397">
        <v>100</v>
      </c>
      <c r="F102" s="397">
        <v>1</v>
      </c>
      <c r="G102" s="398">
        <v>90</v>
      </c>
      <c r="H102" s="398">
        <v>3.35</v>
      </c>
      <c r="I102" s="398">
        <v>38</v>
      </c>
      <c r="J102" s="398">
        <v>18</v>
      </c>
      <c r="K102" s="398"/>
      <c r="L102" s="398">
        <v>5</v>
      </c>
      <c r="M102" s="398">
        <v>0.25</v>
      </c>
      <c r="N102" s="398">
        <v>0.59</v>
      </c>
      <c r="O102" s="398">
        <v>0.2</v>
      </c>
      <c r="P102" s="397">
        <f aca="true" t="shared" si="3" ref="P102:P123">O102-(1/P$3*M102)</f>
        <v>0.07500000000000001</v>
      </c>
      <c r="Q102" s="398">
        <v>1.7</v>
      </c>
      <c r="R102" s="398">
        <v>0.03</v>
      </c>
      <c r="S102" s="398">
        <v>30</v>
      </c>
      <c r="T102" s="398">
        <v>0.04</v>
      </c>
      <c r="U102" s="398">
        <v>35</v>
      </c>
      <c r="V102" s="398">
        <v>2420</v>
      </c>
      <c r="W102" s="398">
        <v>3520</v>
      </c>
      <c r="X102" s="398">
        <v>2.8</v>
      </c>
      <c r="Y102" s="398"/>
      <c r="Z102" s="398"/>
      <c r="AA102" s="398"/>
      <c r="AB102" s="398">
        <v>1.01</v>
      </c>
      <c r="AC102" s="398">
        <v>2.18</v>
      </c>
      <c r="AD102" s="398">
        <v>2.8</v>
      </c>
      <c r="AE102" s="398">
        <v>2.4</v>
      </c>
      <c r="AF102" s="398">
        <v>0.54</v>
      </c>
      <c r="AG102" s="398">
        <v>0.55</v>
      </c>
      <c r="AH102" s="398">
        <v>1.09</v>
      </c>
      <c r="AI102" s="398">
        <v>2.1</v>
      </c>
      <c r="AJ102" s="398"/>
      <c r="AK102" s="398"/>
      <c r="AL102" s="398">
        <v>1.69</v>
      </c>
      <c r="AM102" s="398">
        <v>0.52</v>
      </c>
      <c r="AN102" s="398">
        <v>2.02</v>
      </c>
      <c r="AO102" s="401"/>
      <c r="AP102" s="401"/>
      <c r="AQ102" s="401"/>
      <c r="AR102" s="401"/>
      <c r="AS102" s="401"/>
      <c r="AT102" s="401"/>
      <c r="AU102" s="401"/>
      <c r="AV102" s="401"/>
      <c r="AW102" s="401"/>
      <c r="AX102" s="401"/>
      <c r="AY102" s="401"/>
      <c r="AZ102" s="401"/>
      <c r="BA102" s="401"/>
      <c r="BB102" s="401"/>
      <c r="BC102" s="401"/>
      <c r="BD102" s="401"/>
      <c r="BE102" s="401"/>
    </row>
    <row r="103" spans="2:57" ht="12.75">
      <c r="B103" s="399" t="s">
        <v>423</v>
      </c>
      <c r="C103" s="398"/>
      <c r="D103" s="398"/>
      <c r="E103" s="397">
        <v>100</v>
      </c>
      <c r="F103" s="397">
        <v>1</v>
      </c>
      <c r="G103" s="398">
        <v>89</v>
      </c>
      <c r="H103" s="398">
        <v>2.42</v>
      </c>
      <c r="I103" s="398">
        <v>42</v>
      </c>
      <c r="J103" s="398">
        <v>3.5</v>
      </c>
      <c r="K103" s="398"/>
      <c r="L103" s="398">
        <v>6.5</v>
      </c>
      <c r="M103" s="398">
        <v>0.2</v>
      </c>
      <c r="N103" s="398">
        <v>0.6</v>
      </c>
      <c r="O103" s="398">
        <v>0.2</v>
      </c>
      <c r="P103" s="397">
        <f t="shared" si="3"/>
        <v>0.1</v>
      </c>
      <c r="Q103" s="398">
        <v>1.71</v>
      </c>
      <c r="R103" s="398">
        <v>0.02</v>
      </c>
      <c r="S103" s="398">
        <v>32.3</v>
      </c>
      <c r="T103" s="398">
        <v>0.04</v>
      </c>
      <c r="U103" s="398">
        <v>59</v>
      </c>
      <c r="V103" s="398">
        <v>2673</v>
      </c>
      <c r="W103" s="398">
        <v>450</v>
      </c>
      <c r="X103" s="398">
        <v>3.2</v>
      </c>
      <c r="Y103" s="398"/>
      <c r="Z103" s="398"/>
      <c r="AA103" s="398"/>
      <c r="AB103" s="398">
        <v>1.1</v>
      </c>
      <c r="AC103" s="398">
        <v>2.8</v>
      </c>
      <c r="AD103" s="398">
        <v>3.8</v>
      </c>
      <c r="AE103" s="398">
        <v>2.7</v>
      </c>
      <c r="AF103" s="398">
        <v>0.6</v>
      </c>
      <c r="AG103" s="398">
        <v>0.62</v>
      </c>
      <c r="AH103" s="398">
        <v>1.22</v>
      </c>
      <c r="AI103" s="398">
        <v>2.1</v>
      </c>
      <c r="AJ103" s="398"/>
      <c r="AK103" s="398"/>
      <c r="AL103" s="398">
        <v>1.7</v>
      </c>
      <c r="AM103" s="398">
        <v>0.58</v>
      </c>
      <c r="AN103" s="398">
        <v>2.2</v>
      </c>
      <c r="AO103" s="401"/>
      <c r="AP103" s="401"/>
      <c r="AQ103" s="401"/>
      <c r="AR103" s="401"/>
      <c r="AS103" s="401"/>
      <c r="AT103" s="401"/>
      <c r="AU103" s="401"/>
      <c r="AV103" s="401"/>
      <c r="AW103" s="401"/>
      <c r="AX103" s="401"/>
      <c r="AY103" s="401"/>
      <c r="AZ103" s="401"/>
      <c r="BA103" s="401"/>
      <c r="BB103" s="401"/>
      <c r="BC103" s="401"/>
      <c r="BD103" s="401"/>
      <c r="BE103" s="401"/>
    </row>
    <row r="104" spans="2:57" ht="12.75">
      <c r="B104" s="399" t="s">
        <v>424</v>
      </c>
      <c r="C104" s="398"/>
      <c r="D104" s="398"/>
      <c r="E104" s="397">
        <v>100</v>
      </c>
      <c r="F104" s="397">
        <v>1</v>
      </c>
      <c r="G104" s="398">
        <v>90</v>
      </c>
      <c r="H104" s="398">
        <v>2.24</v>
      </c>
      <c r="I104" s="398">
        <v>44</v>
      </c>
      <c r="J104" s="398">
        <v>0.5</v>
      </c>
      <c r="K104" s="398"/>
      <c r="L104" s="398">
        <v>7</v>
      </c>
      <c r="M104" s="398">
        <v>0.25</v>
      </c>
      <c r="N104" s="398">
        <v>0.6</v>
      </c>
      <c r="O104" s="398">
        <v>0.2</v>
      </c>
      <c r="P104" s="397">
        <f t="shared" si="3"/>
        <v>0.07500000000000001</v>
      </c>
      <c r="Q104" s="398">
        <v>0.97</v>
      </c>
      <c r="R104" s="398">
        <v>0.02</v>
      </c>
      <c r="S104" s="398">
        <v>27.5</v>
      </c>
      <c r="T104" s="398">
        <v>0.04</v>
      </c>
      <c r="U104" s="398">
        <v>60</v>
      </c>
      <c r="V104" s="398">
        <v>2743</v>
      </c>
      <c r="W104" s="398">
        <v>450</v>
      </c>
      <c r="X104" s="398">
        <v>3.4</v>
      </c>
      <c r="Y104" s="398"/>
      <c r="Z104" s="398"/>
      <c r="AA104" s="398"/>
      <c r="AB104" s="398">
        <v>1.1</v>
      </c>
      <c r="AC104" s="398">
        <v>2.5</v>
      </c>
      <c r="AD104" s="398">
        <v>3.4</v>
      </c>
      <c r="AE104" s="398">
        <v>2.9</v>
      </c>
      <c r="AF104" s="398">
        <v>0.65</v>
      </c>
      <c r="AG104" s="398">
        <v>0.67</v>
      </c>
      <c r="AH104" s="398">
        <v>1.32</v>
      </c>
      <c r="AI104" s="398">
        <v>2.2</v>
      </c>
      <c r="AJ104" s="398"/>
      <c r="AK104" s="398"/>
      <c r="AL104" s="398">
        <v>1.7</v>
      </c>
      <c r="AM104" s="398">
        <v>0.6</v>
      </c>
      <c r="AN104" s="398">
        <v>2.4</v>
      </c>
      <c r="AO104" s="401"/>
      <c r="AP104" s="401"/>
      <c r="AQ104" s="401"/>
      <c r="AR104" s="401"/>
      <c r="AS104" s="401"/>
      <c r="AT104" s="401"/>
      <c r="AU104" s="401"/>
      <c r="AV104" s="401"/>
      <c r="AW104" s="401"/>
      <c r="AX104" s="401"/>
      <c r="AY104" s="401"/>
      <c r="AZ104" s="401"/>
      <c r="BA104" s="401"/>
      <c r="BB104" s="401"/>
      <c r="BC104" s="401"/>
      <c r="BD104" s="401"/>
      <c r="BE104" s="401"/>
    </row>
    <row r="105" spans="2:57" ht="12.75">
      <c r="B105" s="399" t="s">
        <v>425</v>
      </c>
      <c r="C105" s="398"/>
      <c r="D105" s="398"/>
      <c r="E105" s="397">
        <v>100</v>
      </c>
      <c r="F105" s="397">
        <v>1</v>
      </c>
      <c r="G105" s="398">
        <v>88</v>
      </c>
      <c r="H105" s="398">
        <v>2.48</v>
      </c>
      <c r="I105" s="398">
        <v>47.8</v>
      </c>
      <c r="J105" s="398">
        <v>1</v>
      </c>
      <c r="K105" s="398"/>
      <c r="L105" s="398">
        <v>3</v>
      </c>
      <c r="M105" s="398">
        <v>0.2</v>
      </c>
      <c r="N105" s="398">
        <v>0.65</v>
      </c>
      <c r="O105" s="398">
        <v>0.21</v>
      </c>
      <c r="P105" s="397">
        <f t="shared" si="3"/>
        <v>0.10999999999999999</v>
      </c>
      <c r="Q105" s="398">
        <v>1.9</v>
      </c>
      <c r="R105" s="398">
        <v>0.02</v>
      </c>
      <c r="S105" s="398">
        <v>27.5</v>
      </c>
      <c r="T105" s="398">
        <v>0.04</v>
      </c>
      <c r="U105" s="398">
        <v>60</v>
      </c>
      <c r="V105" s="398">
        <v>2850</v>
      </c>
      <c r="W105" s="398">
        <v>700</v>
      </c>
      <c r="X105" s="398">
        <v>3.6</v>
      </c>
      <c r="Y105" s="398"/>
      <c r="Z105" s="398"/>
      <c r="AA105" s="398"/>
      <c r="AB105" s="398">
        <v>1.3</v>
      </c>
      <c r="AC105" s="398">
        <v>2.6</v>
      </c>
      <c r="AD105" s="398">
        <v>3.8</v>
      </c>
      <c r="AE105" s="398">
        <v>3.02</v>
      </c>
      <c r="AF105" s="398">
        <v>0.7</v>
      </c>
      <c r="AG105" s="398">
        <v>0.71</v>
      </c>
      <c r="AH105" s="398">
        <v>1.41</v>
      </c>
      <c r="AI105" s="398">
        <v>2.7</v>
      </c>
      <c r="AJ105" s="398"/>
      <c r="AK105" s="398"/>
      <c r="AL105" s="398">
        <v>2</v>
      </c>
      <c r="AM105" s="398">
        <v>0.7</v>
      </c>
      <c r="AN105" s="398">
        <v>2.7</v>
      </c>
      <c r="AO105" s="401">
        <v>3.312</v>
      </c>
      <c r="AP105" s="401"/>
      <c r="AQ105" s="401"/>
      <c r="AR105" s="401"/>
      <c r="AS105" s="401">
        <v>1.1440000000000001</v>
      </c>
      <c r="AT105" s="401">
        <v>2.418</v>
      </c>
      <c r="AU105" s="401">
        <v>3.534</v>
      </c>
      <c r="AV105" s="401">
        <v>2.7481999999999998</v>
      </c>
      <c r="AW105" s="401">
        <v>0.6439999999999999</v>
      </c>
      <c r="AX105" s="401">
        <v>0.5821999999999999</v>
      </c>
      <c r="AY105" s="401"/>
      <c r="AZ105" s="401">
        <v>2.484</v>
      </c>
      <c r="BA105" s="401"/>
      <c r="BB105" s="401"/>
      <c r="BC105" s="401">
        <v>1.76</v>
      </c>
      <c r="BD105" s="401"/>
      <c r="BE105" s="401">
        <v>2.4570000000000003</v>
      </c>
    </row>
    <row r="106" spans="2:57" ht="12.75">
      <c r="B106" s="399" t="s">
        <v>426</v>
      </c>
      <c r="C106" s="398"/>
      <c r="D106" s="398"/>
      <c r="E106" s="397">
        <v>100</v>
      </c>
      <c r="F106" s="397">
        <v>1</v>
      </c>
      <c r="G106" s="398">
        <v>93</v>
      </c>
      <c r="H106" s="398">
        <v>2.31</v>
      </c>
      <c r="I106" s="398">
        <v>41</v>
      </c>
      <c r="J106" s="398">
        <v>7.6</v>
      </c>
      <c r="K106" s="398"/>
      <c r="L106" s="398">
        <v>21</v>
      </c>
      <c r="M106" s="398">
        <v>0.43</v>
      </c>
      <c r="N106" s="398">
        <v>1</v>
      </c>
      <c r="O106" s="398">
        <v>0.25</v>
      </c>
      <c r="P106" s="397">
        <f t="shared" si="3"/>
        <v>0.035</v>
      </c>
      <c r="Q106" s="398">
        <v>1</v>
      </c>
      <c r="R106" s="398">
        <v>0.01</v>
      </c>
      <c r="S106" s="398">
        <v>22.9</v>
      </c>
      <c r="T106" s="398">
        <v>0.2</v>
      </c>
      <c r="U106" s="398">
        <v>100</v>
      </c>
      <c r="V106" s="398"/>
      <c r="W106" s="398"/>
      <c r="X106" s="398">
        <v>4.2</v>
      </c>
      <c r="Y106" s="398"/>
      <c r="Z106" s="398"/>
      <c r="AA106" s="398"/>
      <c r="AB106" s="398">
        <v>1.1</v>
      </c>
      <c r="AC106" s="398">
        <v>2.4</v>
      </c>
      <c r="AD106" s="398">
        <v>2.5</v>
      </c>
      <c r="AE106" s="398">
        <v>2</v>
      </c>
      <c r="AF106" s="398">
        <v>1.6</v>
      </c>
      <c r="AG106" s="398">
        <v>0.8</v>
      </c>
      <c r="AH106" s="398">
        <v>2.4</v>
      </c>
      <c r="AI106" s="398">
        <v>2.4</v>
      </c>
      <c r="AJ106" s="398"/>
      <c r="AK106" s="398"/>
      <c r="AL106" s="398">
        <v>1.6</v>
      </c>
      <c r="AM106" s="398">
        <v>0.6</v>
      </c>
      <c r="AN106" s="398">
        <v>2.4</v>
      </c>
      <c r="AO106" s="401"/>
      <c r="AP106" s="401"/>
      <c r="AQ106" s="401"/>
      <c r="AR106" s="401"/>
      <c r="AS106" s="401"/>
      <c r="AT106" s="401"/>
      <c r="AU106" s="401"/>
      <c r="AV106" s="401"/>
      <c r="AW106" s="401"/>
      <c r="AX106" s="401"/>
      <c r="AY106" s="401"/>
      <c r="AZ106" s="401"/>
      <c r="BA106" s="401"/>
      <c r="BB106" s="401"/>
      <c r="BC106" s="401"/>
      <c r="BD106" s="401"/>
      <c r="BE106" s="401"/>
    </row>
    <row r="107" spans="2:57" ht="12.75">
      <c r="B107" s="399" t="s">
        <v>427</v>
      </c>
      <c r="C107" s="398"/>
      <c r="D107" s="398"/>
      <c r="E107" s="397">
        <v>100</v>
      </c>
      <c r="F107" s="397">
        <v>1</v>
      </c>
      <c r="G107" s="398">
        <v>93</v>
      </c>
      <c r="H107" s="398">
        <v>1.76</v>
      </c>
      <c r="I107" s="398">
        <v>42</v>
      </c>
      <c r="J107" s="398">
        <v>2.3</v>
      </c>
      <c r="K107" s="398"/>
      <c r="L107" s="398">
        <v>21</v>
      </c>
      <c r="M107" s="398">
        <v>0.4</v>
      </c>
      <c r="N107" s="398">
        <v>1</v>
      </c>
      <c r="O107" s="398">
        <v>0.25</v>
      </c>
      <c r="P107" s="397">
        <f t="shared" si="3"/>
        <v>0.04999999999999999</v>
      </c>
      <c r="Q107" s="398">
        <v>1</v>
      </c>
      <c r="R107" s="398">
        <v>0.01</v>
      </c>
      <c r="S107" s="398">
        <v>23</v>
      </c>
      <c r="T107" s="398">
        <v>0.2</v>
      </c>
      <c r="U107" s="398">
        <v>100</v>
      </c>
      <c r="V107" s="398">
        <v>2900</v>
      </c>
      <c r="W107" s="398"/>
      <c r="X107" s="398">
        <v>3.5</v>
      </c>
      <c r="Y107" s="398"/>
      <c r="Z107" s="398"/>
      <c r="AA107" s="398"/>
      <c r="AB107" s="398">
        <v>1</v>
      </c>
      <c r="AC107" s="398">
        <v>2.1</v>
      </c>
      <c r="AD107" s="398">
        <v>2.6</v>
      </c>
      <c r="AE107" s="398">
        <v>1.7</v>
      </c>
      <c r="AF107" s="398">
        <v>1.5</v>
      </c>
      <c r="AG107" s="398">
        <v>0.7</v>
      </c>
      <c r="AH107" s="398">
        <v>2.2</v>
      </c>
      <c r="AI107" s="398">
        <v>2.2</v>
      </c>
      <c r="AJ107" s="398"/>
      <c r="AK107" s="398"/>
      <c r="AL107" s="398">
        <v>1.5</v>
      </c>
      <c r="AM107" s="398">
        <v>0.5</v>
      </c>
      <c r="AN107" s="398">
        <v>2.3</v>
      </c>
      <c r="AO107" s="401"/>
      <c r="AP107" s="401"/>
      <c r="AQ107" s="401"/>
      <c r="AR107" s="401"/>
      <c r="AS107" s="401"/>
      <c r="AT107" s="401"/>
      <c r="AU107" s="401"/>
      <c r="AV107" s="401"/>
      <c r="AW107" s="401"/>
      <c r="AX107" s="401"/>
      <c r="AY107" s="401"/>
      <c r="AZ107" s="401"/>
      <c r="BA107" s="401"/>
      <c r="BB107" s="401"/>
      <c r="BC107" s="401"/>
      <c r="BD107" s="401"/>
      <c r="BE107" s="401"/>
    </row>
    <row r="108" spans="2:57" ht="12.75">
      <c r="B108" s="399" t="s">
        <v>428</v>
      </c>
      <c r="C108" s="398"/>
      <c r="D108" s="398"/>
      <c r="E108" s="397">
        <v>100</v>
      </c>
      <c r="F108" s="397">
        <v>1</v>
      </c>
      <c r="G108" s="398">
        <v>92</v>
      </c>
      <c r="H108" s="398">
        <v>2.26</v>
      </c>
      <c r="I108" s="398">
        <v>34</v>
      </c>
      <c r="J108" s="398">
        <v>0.5</v>
      </c>
      <c r="K108" s="398"/>
      <c r="L108" s="398">
        <v>13</v>
      </c>
      <c r="M108" s="398">
        <v>0.3</v>
      </c>
      <c r="N108" s="398">
        <v>1.25</v>
      </c>
      <c r="O108" s="398">
        <v>0.27</v>
      </c>
      <c r="P108" s="397">
        <f t="shared" si="3"/>
        <v>0.12000000000000002</v>
      </c>
      <c r="Q108" s="398">
        <v>1.6</v>
      </c>
      <c r="R108" s="398">
        <v>0.01</v>
      </c>
      <c r="S108" s="398">
        <v>34</v>
      </c>
      <c r="T108" s="398">
        <v>0.2</v>
      </c>
      <c r="U108" s="398">
        <v>100</v>
      </c>
      <c r="V108" s="398">
        <v>1909</v>
      </c>
      <c r="W108" s="398">
        <v>1848</v>
      </c>
      <c r="X108" s="398">
        <v>2.8</v>
      </c>
      <c r="Y108" s="398"/>
      <c r="Z108" s="398"/>
      <c r="AA108" s="398"/>
      <c r="AB108" s="398">
        <v>1.51</v>
      </c>
      <c r="AC108" s="398">
        <v>1.39</v>
      </c>
      <c r="AD108" s="398">
        <v>2.58</v>
      </c>
      <c r="AE108" s="398">
        <v>1.42</v>
      </c>
      <c r="AF108" s="398">
        <v>0.64</v>
      </c>
      <c r="AG108" s="398">
        <v>0.55</v>
      </c>
      <c r="AH108" s="398">
        <v>1.19</v>
      </c>
      <c r="AI108" s="398">
        <v>1.61</v>
      </c>
      <c r="AJ108" s="398"/>
      <c r="AK108" s="398"/>
      <c r="AL108" s="398">
        <v>0.35</v>
      </c>
      <c r="AM108" s="398">
        <v>0.35</v>
      </c>
      <c r="AN108" s="398">
        <v>1.64</v>
      </c>
      <c r="AO108" s="401">
        <v>2.324</v>
      </c>
      <c r="AP108" s="401"/>
      <c r="AQ108" s="401"/>
      <c r="AR108" s="401"/>
      <c r="AS108" s="401">
        <v>1.3137</v>
      </c>
      <c r="AT108" s="401">
        <v>1.251</v>
      </c>
      <c r="AU108" s="401">
        <v>2.322</v>
      </c>
      <c r="AV108" s="401">
        <v>1.1928</v>
      </c>
      <c r="AW108" s="401">
        <v>0.5952000000000001</v>
      </c>
      <c r="AX108" s="401">
        <v>0.42900000000000005</v>
      </c>
      <c r="AY108" s="401"/>
      <c r="AZ108" s="401">
        <v>1.4973</v>
      </c>
      <c r="BA108" s="401"/>
      <c r="BB108" s="401"/>
      <c r="BC108" s="401">
        <v>0.2975</v>
      </c>
      <c r="BD108" s="401"/>
      <c r="BE108" s="401">
        <v>1.4103999999999999</v>
      </c>
    </row>
    <row r="109" spans="2:57" ht="12.75">
      <c r="B109" s="399" t="s">
        <v>429</v>
      </c>
      <c r="C109" s="398"/>
      <c r="D109" s="398"/>
      <c r="E109" s="397">
        <v>100</v>
      </c>
      <c r="F109" s="397">
        <v>1</v>
      </c>
      <c r="G109" s="398">
        <v>93</v>
      </c>
      <c r="H109" s="398">
        <v>1.76</v>
      </c>
      <c r="I109" s="398">
        <v>21</v>
      </c>
      <c r="J109" s="398">
        <v>10</v>
      </c>
      <c r="K109" s="398"/>
      <c r="L109" s="398">
        <v>25</v>
      </c>
      <c r="M109" s="398">
        <v>0.4</v>
      </c>
      <c r="N109" s="398">
        <v>0.57</v>
      </c>
      <c r="O109" s="398">
        <v>0.2</v>
      </c>
      <c r="P109" s="397">
        <f t="shared" si="3"/>
        <v>0</v>
      </c>
      <c r="Q109" s="398">
        <v>3.34</v>
      </c>
      <c r="R109" s="398"/>
      <c r="S109" s="398">
        <v>47</v>
      </c>
      <c r="T109" s="398"/>
      <c r="U109" s="398"/>
      <c r="V109" s="398"/>
      <c r="W109" s="398"/>
      <c r="X109" s="398">
        <v>1.2</v>
      </c>
      <c r="Y109" s="398"/>
      <c r="Z109" s="398"/>
      <c r="AA109" s="398"/>
      <c r="AB109" s="398">
        <v>0.4</v>
      </c>
      <c r="AC109" s="398">
        <v>0.7</v>
      </c>
      <c r="AD109" s="398">
        <v>1.7</v>
      </c>
      <c r="AE109" s="398">
        <v>1.6</v>
      </c>
      <c r="AF109" s="398">
        <v>0.1</v>
      </c>
      <c r="AG109" s="398"/>
      <c r="AH109" s="398">
        <v>0.1</v>
      </c>
      <c r="AI109" s="398">
        <v>0.9</v>
      </c>
      <c r="AJ109" s="398"/>
      <c r="AK109" s="398"/>
      <c r="AL109" s="398">
        <v>0.2</v>
      </c>
      <c r="AM109" s="398">
        <v>0.2</v>
      </c>
      <c r="AN109" s="398">
        <v>1</v>
      </c>
      <c r="AO109" s="401"/>
      <c r="AP109" s="401"/>
      <c r="AQ109" s="401"/>
      <c r="AR109" s="401"/>
      <c r="AS109" s="401"/>
      <c r="AT109" s="401"/>
      <c r="AU109" s="401"/>
      <c r="AV109" s="401"/>
      <c r="AW109" s="401"/>
      <c r="AX109" s="401"/>
      <c r="AY109" s="401"/>
      <c r="AZ109" s="401"/>
      <c r="BA109" s="401"/>
      <c r="BB109" s="401"/>
      <c r="BC109" s="401"/>
      <c r="BD109" s="401"/>
      <c r="BE109" s="401"/>
    </row>
    <row r="110" spans="2:57" ht="12.75">
      <c r="B110" s="399" t="s">
        <v>205</v>
      </c>
      <c r="C110" s="398"/>
      <c r="D110" s="398"/>
      <c r="E110" s="397">
        <v>100</v>
      </c>
      <c r="F110" s="397">
        <v>1</v>
      </c>
      <c r="G110" s="398">
        <v>90</v>
      </c>
      <c r="H110" s="398">
        <v>3.15</v>
      </c>
      <c r="I110" s="398">
        <v>12.5</v>
      </c>
      <c r="J110" s="398">
        <v>1.5</v>
      </c>
      <c r="K110" s="398"/>
      <c r="L110" s="398"/>
      <c r="M110" s="398">
        <v>0.05</v>
      </c>
      <c r="N110" s="398">
        <v>0.3</v>
      </c>
      <c r="O110" s="398">
        <v>0.1</v>
      </c>
      <c r="P110" s="397">
        <f t="shared" si="3"/>
        <v>0.07500000000000001</v>
      </c>
      <c r="Q110" s="398"/>
      <c r="R110" s="398">
        <v>0.07</v>
      </c>
      <c r="S110" s="398">
        <v>43</v>
      </c>
      <c r="T110" s="398"/>
      <c r="U110" s="398">
        <v>32</v>
      </c>
      <c r="V110" s="398">
        <v>460</v>
      </c>
      <c r="W110" s="398"/>
      <c r="X110" s="398">
        <v>0.48</v>
      </c>
      <c r="Y110" s="398"/>
      <c r="Z110" s="398"/>
      <c r="AA110" s="398"/>
      <c r="AB110" s="398">
        <v>0.39</v>
      </c>
      <c r="AC110" s="398">
        <v>0.76</v>
      </c>
      <c r="AD110" s="398">
        <v>0.39</v>
      </c>
      <c r="AE110" s="398">
        <v>0.39</v>
      </c>
      <c r="AF110" s="398">
        <v>0.26</v>
      </c>
      <c r="AG110" s="398">
        <v>0.26</v>
      </c>
      <c r="AH110" s="398">
        <v>0.52</v>
      </c>
      <c r="AI110" s="398">
        <v>0.49</v>
      </c>
      <c r="AJ110" s="398"/>
      <c r="AK110" s="398"/>
      <c r="AL110" s="398">
        <v>0.14</v>
      </c>
      <c r="AM110" s="398">
        <v>0.14</v>
      </c>
      <c r="AN110" s="398">
        <v>0.51</v>
      </c>
      <c r="AO110" s="401"/>
      <c r="AP110" s="401"/>
      <c r="AQ110" s="401"/>
      <c r="AR110" s="401"/>
      <c r="AS110" s="401"/>
      <c r="AT110" s="401"/>
      <c r="AU110" s="401"/>
      <c r="AV110" s="401"/>
      <c r="AW110" s="401"/>
      <c r="AX110" s="401"/>
      <c r="AY110" s="401"/>
      <c r="AZ110" s="401"/>
      <c r="BA110" s="401"/>
      <c r="BB110" s="401"/>
      <c r="BC110" s="401"/>
      <c r="BD110" s="401"/>
      <c r="BE110" s="401"/>
    </row>
    <row r="111" spans="2:57" ht="12.75">
      <c r="B111" s="399" t="s">
        <v>430</v>
      </c>
      <c r="C111" s="398"/>
      <c r="D111" s="398"/>
      <c r="E111" s="397">
        <v>100</v>
      </c>
      <c r="F111" s="397">
        <v>1</v>
      </c>
      <c r="G111" s="398">
        <v>88</v>
      </c>
      <c r="H111" s="398">
        <v>3.17</v>
      </c>
      <c r="I111" s="398">
        <v>13.5</v>
      </c>
      <c r="J111" s="398">
        <v>1.9</v>
      </c>
      <c r="K111" s="398"/>
      <c r="L111" s="398">
        <v>3</v>
      </c>
      <c r="M111" s="398">
        <v>0.05</v>
      </c>
      <c r="N111" s="398">
        <v>0.41</v>
      </c>
      <c r="O111" s="398">
        <v>0.12</v>
      </c>
      <c r="P111" s="397">
        <f t="shared" si="3"/>
        <v>0.095</v>
      </c>
      <c r="Q111" s="398">
        <v>0.5</v>
      </c>
      <c r="R111" s="398">
        <v>0.07</v>
      </c>
      <c r="S111" s="398">
        <v>40</v>
      </c>
      <c r="T111" s="398">
        <v>0.06</v>
      </c>
      <c r="U111" s="398">
        <v>34</v>
      </c>
      <c r="V111" s="398">
        <v>778</v>
      </c>
      <c r="W111" s="398">
        <v>426</v>
      </c>
      <c r="X111" s="398">
        <v>0.6</v>
      </c>
      <c r="Y111" s="398"/>
      <c r="Z111" s="398"/>
      <c r="AA111" s="398"/>
      <c r="AB111" s="398">
        <v>0.17</v>
      </c>
      <c r="AC111" s="398">
        <v>0.69</v>
      </c>
      <c r="AD111" s="398">
        <v>1</v>
      </c>
      <c r="AE111" s="398">
        <v>0.4</v>
      </c>
      <c r="AF111" s="398">
        <v>0.25</v>
      </c>
      <c r="AG111" s="398">
        <v>0.3</v>
      </c>
      <c r="AH111" s="398">
        <v>0.55</v>
      </c>
      <c r="AI111" s="398">
        <v>0.78</v>
      </c>
      <c r="AJ111" s="398"/>
      <c r="AK111" s="398"/>
      <c r="AL111" s="398">
        <v>0.18</v>
      </c>
      <c r="AM111" s="398">
        <v>0.18</v>
      </c>
      <c r="AN111" s="398">
        <v>0.69</v>
      </c>
      <c r="AO111" s="401">
        <v>0.528</v>
      </c>
      <c r="AP111" s="401"/>
      <c r="AQ111" s="401"/>
      <c r="AR111" s="401"/>
      <c r="AS111" s="401">
        <v>0.1547</v>
      </c>
      <c r="AT111" s="401">
        <v>0.6072</v>
      </c>
      <c r="AU111" s="401">
        <v>0.88</v>
      </c>
      <c r="AV111" s="401">
        <v>0.324</v>
      </c>
      <c r="AW111" s="401">
        <v>0.2175</v>
      </c>
      <c r="AX111" s="401">
        <v>0.26099999999999995</v>
      </c>
      <c r="AY111" s="401"/>
      <c r="AZ111" s="401">
        <v>0.7176</v>
      </c>
      <c r="BA111" s="401"/>
      <c r="BB111" s="401"/>
      <c r="BC111" s="401">
        <v>0.1494</v>
      </c>
      <c r="BD111" s="401"/>
      <c r="BE111" s="401">
        <v>0.5933999999999999</v>
      </c>
    </row>
    <row r="112" spans="2:57" ht="12.75">
      <c r="B112" s="399" t="s">
        <v>431</v>
      </c>
      <c r="C112" s="398"/>
      <c r="D112" s="398"/>
      <c r="E112" s="397">
        <v>100</v>
      </c>
      <c r="F112" s="397">
        <v>1</v>
      </c>
      <c r="G112" s="398">
        <v>86</v>
      </c>
      <c r="H112" s="398">
        <v>3.21</v>
      </c>
      <c r="I112" s="398">
        <v>10.8</v>
      </c>
      <c r="J112" s="398">
        <v>1.7</v>
      </c>
      <c r="K112" s="398"/>
      <c r="L112" s="398">
        <v>2.8</v>
      </c>
      <c r="M112" s="398">
        <v>0.05</v>
      </c>
      <c r="N112" s="398">
        <v>0.3</v>
      </c>
      <c r="O112" s="398">
        <v>0.11</v>
      </c>
      <c r="P112" s="397">
        <f t="shared" si="3"/>
        <v>0.08499999999999999</v>
      </c>
      <c r="Q112" s="398">
        <v>0.4</v>
      </c>
      <c r="R112" s="398">
        <v>0.07</v>
      </c>
      <c r="S112" s="398">
        <v>30</v>
      </c>
      <c r="T112" s="398">
        <v>0.06</v>
      </c>
      <c r="U112" s="398">
        <v>28</v>
      </c>
      <c r="V112" s="398">
        <v>778</v>
      </c>
      <c r="W112" s="398">
        <v>300</v>
      </c>
      <c r="X112" s="398">
        <v>0.4</v>
      </c>
      <c r="Y112" s="398"/>
      <c r="Z112" s="398"/>
      <c r="AA112" s="398"/>
      <c r="AB112" s="398">
        <v>0.2</v>
      </c>
      <c r="AC112" s="398">
        <v>0.43</v>
      </c>
      <c r="AD112" s="398">
        <v>0.6</v>
      </c>
      <c r="AE112" s="398">
        <v>0.3</v>
      </c>
      <c r="AF112" s="398">
        <v>0.14</v>
      </c>
      <c r="AG112" s="398">
        <v>0.2</v>
      </c>
      <c r="AH112" s="398">
        <v>0.34</v>
      </c>
      <c r="AI112" s="398">
        <v>0.49</v>
      </c>
      <c r="AJ112" s="398"/>
      <c r="AK112" s="398"/>
      <c r="AL112" s="398">
        <v>0.12</v>
      </c>
      <c r="AM112" s="398">
        <v>0.12</v>
      </c>
      <c r="AN112" s="398">
        <v>0.48</v>
      </c>
      <c r="AO112" s="401">
        <v>0.35200000000000004</v>
      </c>
      <c r="AP112" s="401"/>
      <c r="AQ112" s="401"/>
      <c r="AR112" s="401"/>
      <c r="AS112" s="401">
        <v>0.182</v>
      </c>
      <c r="AT112" s="401">
        <v>0.37839999999999996</v>
      </c>
      <c r="AU112" s="401">
        <v>0.528</v>
      </c>
      <c r="AV112" s="401">
        <v>0.243</v>
      </c>
      <c r="AW112" s="401">
        <v>0.12180000000000002</v>
      </c>
      <c r="AX112" s="401">
        <v>0.17400000000000002</v>
      </c>
      <c r="AY112" s="401"/>
      <c r="AZ112" s="401">
        <v>0.4508</v>
      </c>
      <c r="BA112" s="401"/>
      <c r="BB112" s="401"/>
      <c r="BC112" s="401">
        <v>0.0996</v>
      </c>
      <c r="BD112" s="401"/>
      <c r="BE112" s="401">
        <v>0.4128</v>
      </c>
    </row>
    <row r="113" spans="2:57" ht="12.75">
      <c r="B113" s="399" t="s">
        <v>107</v>
      </c>
      <c r="C113" s="398"/>
      <c r="D113" s="398"/>
      <c r="E113" s="397">
        <v>100</v>
      </c>
      <c r="F113" s="397">
        <v>1</v>
      </c>
      <c r="G113" s="398">
        <v>89</v>
      </c>
      <c r="H113" s="398">
        <v>1.3</v>
      </c>
      <c r="I113" s="398">
        <v>14.8</v>
      </c>
      <c r="J113" s="398">
        <v>4</v>
      </c>
      <c r="K113" s="398"/>
      <c r="L113" s="398">
        <v>10</v>
      </c>
      <c r="M113" s="398">
        <v>0.14</v>
      </c>
      <c r="N113" s="398">
        <v>1.17</v>
      </c>
      <c r="O113" s="398">
        <v>0.38</v>
      </c>
      <c r="P113" s="397">
        <f t="shared" si="3"/>
        <v>0.31</v>
      </c>
      <c r="Q113" s="398">
        <v>1.2</v>
      </c>
      <c r="R113" s="398">
        <v>0.14</v>
      </c>
      <c r="S113" s="398">
        <v>100</v>
      </c>
      <c r="T113" s="398">
        <v>0.06</v>
      </c>
      <c r="U113" s="398">
        <v>95</v>
      </c>
      <c r="V113" s="398">
        <v>980</v>
      </c>
      <c r="W113" s="398">
        <v>1800</v>
      </c>
      <c r="X113" s="398">
        <v>1.07</v>
      </c>
      <c r="Y113" s="398"/>
      <c r="Z113" s="398"/>
      <c r="AA113" s="398"/>
      <c r="AB113" s="398">
        <v>0.3</v>
      </c>
      <c r="AC113" s="398">
        <v>0.6</v>
      </c>
      <c r="AD113" s="398">
        <v>0.9</v>
      </c>
      <c r="AE113" s="398">
        <v>0.6</v>
      </c>
      <c r="AF113" s="398">
        <v>0.2</v>
      </c>
      <c r="AG113" s="398">
        <v>0.3</v>
      </c>
      <c r="AH113" s="398">
        <v>0.5</v>
      </c>
      <c r="AI113" s="398">
        <v>0.57</v>
      </c>
      <c r="AJ113" s="398"/>
      <c r="AK113" s="398"/>
      <c r="AL113" s="398">
        <v>0.3</v>
      </c>
      <c r="AM113" s="398">
        <v>0.3</v>
      </c>
      <c r="AN113" s="398">
        <v>0.7</v>
      </c>
      <c r="AO113" s="401"/>
      <c r="AP113" s="401"/>
      <c r="AQ113" s="401"/>
      <c r="AR113" s="401"/>
      <c r="AS113" s="401"/>
      <c r="AT113" s="401"/>
      <c r="AU113" s="401"/>
      <c r="AV113" s="401"/>
      <c r="AW113" s="401"/>
      <c r="AX113" s="401"/>
      <c r="AY113" s="401"/>
      <c r="AZ113" s="401"/>
      <c r="BA113" s="401"/>
      <c r="BB113" s="401"/>
      <c r="BC113" s="401"/>
      <c r="BD113" s="401"/>
      <c r="BE113" s="401"/>
    </row>
    <row r="114" spans="2:57" ht="12.75">
      <c r="B114" s="399" t="s">
        <v>432</v>
      </c>
      <c r="C114" s="398"/>
      <c r="D114" s="398"/>
      <c r="E114" s="397">
        <v>100</v>
      </c>
      <c r="F114" s="397">
        <v>1</v>
      </c>
      <c r="G114" s="398">
        <v>89</v>
      </c>
      <c r="H114" s="398">
        <v>2.53</v>
      </c>
      <c r="I114" s="398">
        <v>16</v>
      </c>
      <c r="J114" s="398">
        <v>4.2</v>
      </c>
      <c r="K114" s="398"/>
      <c r="L114" s="398">
        <v>6</v>
      </c>
      <c r="M114" s="398">
        <v>0.11</v>
      </c>
      <c r="N114" s="398">
        <v>0.76</v>
      </c>
      <c r="O114" s="398">
        <v>0.21</v>
      </c>
      <c r="P114" s="397">
        <f t="shared" si="3"/>
        <v>0.155</v>
      </c>
      <c r="Q114" s="398">
        <v>0.88</v>
      </c>
      <c r="R114" s="398">
        <v>0.08</v>
      </c>
      <c r="S114" s="398">
        <v>100</v>
      </c>
      <c r="T114" s="398">
        <v>0.07</v>
      </c>
      <c r="U114" s="398">
        <v>105.5</v>
      </c>
      <c r="V114" s="398">
        <v>930</v>
      </c>
      <c r="W114" s="398">
        <v>1420</v>
      </c>
      <c r="X114" s="398">
        <v>0.95</v>
      </c>
      <c r="Y114" s="398"/>
      <c r="Z114" s="398"/>
      <c r="AA114" s="398"/>
      <c r="AB114" s="398">
        <v>0.32</v>
      </c>
      <c r="AC114" s="398">
        <v>0.7</v>
      </c>
      <c r="AD114" s="398">
        <v>1</v>
      </c>
      <c r="AE114" s="398">
        <v>0.78</v>
      </c>
      <c r="AF114" s="398">
        <v>0.18</v>
      </c>
      <c r="AG114" s="398">
        <v>0.25</v>
      </c>
      <c r="AH114" s="398">
        <v>0.43</v>
      </c>
      <c r="AI114" s="398">
        <v>0.7</v>
      </c>
      <c r="AJ114" s="398"/>
      <c r="AK114" s="398"/>
      <c r="AL114" s="398">
        <v>0.23</v>
      </c>
      <c r="AM114" s="398">
        <v>0.23</v>
      </c>
      <c r="AN114" s="398">
        <v>0.77</v>
      </c>
      <c r="AO114" s="401">
        <v>0.8170000000000001</v>
      </c>
      <c r="AP114" s="401"/>
      <c r="AQ114" s="401"/>
      <c r="AR114" s="401"/>
      <c r="AS114" s="401">
        <v>0.2688</v>
      </c>
      <c r="AT114" s="401">
        <v>0.574</v>
      </c>
      <c r="AU114" s="401">
        <v>0.82</v>
      </c>
      <c r="AV114" s="401">
        <v>0.6318</v>
      </c>
      <c r="AW114" s="401">
        <v>0.144</v>
      </c>
      <c r="AX114" s="401">
        <v>0.1725</v>
      </c>
      <c r="AY114" s="401"/>
      <c r="AZ114" s="401">
        <v>0.595</v>
      </c>
      <c r="BA114" s="401"/>
      <c r="BB114" s="401"/>
      <c r="BC114" s="401">
        <v>0.18170000000000003</v>
      </c>
      <c r="BD114" s="401"/>
      <c r="BE114" s="401">
        <v>0.6314</v>
      </c>
    </row>
    <row r="115" spans="2:57" ht="12.75">
      <c r="B115" s="399" t="s">
        <v>433</v>
      </c>
      <c r="C115" s="398"/>
      <c r="D115" s="398"/>
      <c r="E115" s="397">
        <v>100</v>
      </c>
      <c r="F115" s="397">
        <v>1</v>
      </c>
      <c r="G115" s="398">
        <v>89</v>
      </c>
      <c r="H115" s="398">
        <v>2.82</v>
      </c>
      <c r="I115" s="398">
        <v>25</v>
      </c>
      <c r="J115" s="398">
        <v>7</v>
      </c>
      <c r="K115" s="398"/>
      <c r="L115" s="398">
        <v>3.5</v>
      </c>
      <c r="M115" s="398">
        <v>0.01</v>
      </c>
      <c r="N115" s="398">
        <v>1</v>
      </c>
      <c r="O115" s="398">
        <v>0.31</v>
      </c>
      <c r="P115" s="397">
        <f t="shared" si="3"/>
        <v>0.305</v>
      </c>
      <c r="Q115" s="398">
        <v>0.9</v>
      </c>
      <c r="R115" s="398">
        <v>0.08</v>
      </c>
      <c r="S115" s="398">
        <v>100</v>
      </c>
      <c r="T115" s="398">
        <v>0.02</v>
      </c>
      <c r="U115" s="398">
        <v>115</v>
      </c>
      <c r="V115" s="398">
        <v>3175</v>
      </c>
      <c r="W115" s="398">
        <v>2800</v>
      </c>
      <c r="X115" s="398">
        <v>1.83</v>
      </c>
      <c r="Y115" s="398"/>
      <c r="Z115" s="398"/>
      <c r="AA115" s="398"/>
      <c r="AB115" s="398">
        <v>0.62</v>
      </c>
      <c r="AC115" s="398">
        <v>0.79</v>
      </c>
      <c r="AD115" s="398">
        <v>1.1</v>
      </c>
      <c r="AE115" s="398">
        <v>1.37</v>
      </c>
      <c r="AF115" s="398">
        <v>0.42</v>
      </c>
      <c r="AG115" s="398">
        <v>0.46</v>
      </c>
      <c r="AH115" s="398">
        <v>0.88</v>
      </c>
      <c r="AI115" s="398">
        <v>0.93</v>
      </c>
      <c r="AJ115" s="398"/>
      <c r="AK115" s="398"/>
      <c r="AL115" s="398">
        <v>0.3</v>
      </c>
      <c r="AM115" s="398">
        <v>0.3</v>
      </c>
      <c r="AN115" s="398">
        <v>1.12</v>
      </c>
      <c r="AO115" s="401"/>
      <c r="AP115" s="401"/>
      <c r="AQ115" s="401"/>
      <c r="AR115" s="401"/>
      <c r="AS115" s="401"/>
      <c r="AT115" s="401"/>
      <c r="AU115" s="401"/>
      <c r="AV115" s="401"/>
      <c r="AW115" s="401"/>
      <c r="AX115" s="401"/>
      <c r="AY115" s="401"/>
      <c r="AZ115" s="401"/>
      <c r="BA115" s="401"/>
      <c r="BB115" s="401"/>
      <c r="BC115" s="401"/>
      <c r="BD115" s="401"/>
      <c r="BE115" s="401"/>
    </row>
    <row r="116" spans="2:57" ht="12.75">
      <c r="B116" s="399" t="s">
        <v>434</v>
      </c>
      <c r="C116" s="398"/>
      <c r="D116" s="398"/>
      <c r="E116" s="397">
        <v>100</v>
      </c>
      <c r="F116" s="397">
        <v>1</v>
      </c>
      <c r="G116" s="398">
        <v>89</v>
      </c>
      <c r="H116" s="398">
        <v>2.09</v>
      </c>
      <c r="I116" s="398">
        <v>15</v>
      </c>
      <c r="J116" s="398">
        <v>3.6</v>
      </c>
      <c r="K116" s="398"/>
      <c r="L116" s="398">
        <v>8.5</v>
      </c>
      <c r="M116" s="398">
        <v>0.15</v>
      </c>
      <c r="N116" s="398">
        <v>0.91</v>
      </c>
      <c r="O116" s="398">
        <v>0.28</v>
      </c>
      <c r="P116" s="397">
        <f t="shared" si="3"/>
        <v>0.20500000000000002</v>
      </c>
      <c r="Q116" s="398">
        <v>0.6</v>
      </c>
      <c r="R116" s="398">
        <v>0.07</v>
      </c>
      <c r="S116" s="398">
        <v>100</v>
      </c>
      <c r="T116" s="398">
        <v>0.06</v>
      </c>
      <c r="U116" s="398">
        <v>100</v>
      </c>
      <c r="V116" s="398">
        <v>1100</v>
      </c>
      <c r="W116" s="398">
        <v>560</v>
      </c>
      <c r="X116" s="398">
        <v>1</v>
      </c>
      <c r="Y116" s="398"/>
      <c r="Z116" s="398"/>
      <c r="AA116" s="398"/>
      <c r="AB116" s="398">
        <v>0.4</v>
      </c>
      <c r="AC116" s="398">
        <v>0.7</v>
      </c>
      <c r="AD116" s="398">
        <v>1.1</v>
      </c>
      <c r="AE116" s="398">
        <v>0.7</v>
      </c>
      <c r="AF116" s="398">
        <v>0.12</v>
      </c>
      <c r="AG116" s="398">
        <v>0.19</v>
      </c>
      <c r="AH116" s="398">
        <v>0.31</v>
      </c>
      <c r="AI116" s="398">
        <v>0.5</v>
      </c>
      <c r="AJ116" s="398"/>
      <c r="AK116" s="398"/>
      <c r="AL116" s="398">
        <v>0.2</v>
      </c>
      <c r="AM116" s="398">
        <v>0.2</v>
      </c>
      <c r="AN116" s="398">
        <v>0.8</v>
      </c>
      <c r="AO116" s="398"/>
      <c r="AP116" s="398"/>
      <c r="AQ116" s="398"/>
      <c r="AR116" s="398"/>
      <c r="AS116" s="398"/>
      <c r="AT116" s="398"/>
      <c r="AU116" s="398"/>
      <c r="AV116" s="398"/>
      <c r="AW116" s="398"/>
      <c r="AX116" s="398"/>
      <c r="AY116" s="398"/>
      <c r="AZ116" s="398"/>
      <c r="BA116" s="398"/>
      <c r="BB116" s="398"/>
      <c r="BC116" s="398"/>
      <c r="BD116" s="398"/>
      <c r="BE116" s="398"/>
    </row>
    <row r="117" spans="2:57" ht="12.75">
      <c r="B117" s="399" t="s">
        <v>435</v>
      </c>
      <c r="C117" s="398"/>
      <c r="D117" s="398"/>
      <c r="E117" s="397">
        <v>100</v>
      </c>
      <c r="F117" s="397">
        <v>1</v>
      </c>
      <c r="G117" s="398">
        <v>89</v>
      </c>
      <c r="H117" s="398">
        <v>2.78</v>
      </c>
      <c r="I117" s="398">
        <v>14.8</v>
      </c>
      <c r="J117" s="398">
        <v>2.6</v>
      </c>
      <c r="K117" s="398"/>
      <c r="L117" s="398">
        <v>6.2</v>
      </c>
      <c r="M117" s="398">
        <v>0.18</v>
      </c>
      <c r="N117" s="398">
        <v>0.43</v>
      </c>
      <c r="O117" s="398">
        <v>0.11</v>
      </c>
      <c r="P117" s="397">
        <f t="shared" si="3"/>
        <v>0.020000000000000004</v>
      </c>
      <c r="Q117" s="398"/>
      <c r="R117" s="398">
        <v>0.07</v>
      </c>
      <c r="S117" s="398">
        <v>28</v>
      </c>
      <c r="T117" s="398">
        <v>0.06</v>
      </c>
      <c r="U117" s="398">
        <v>30.7</v>
      </c>
      <c r="V117" s="398"/>
      <c r="W117" s="398"/>
      <c r="X117" s="398">
        <v>0.6</v>
      </c>
      <c r="Y117" s="398"/>
      <c r="Z117" s="398"/>
      <c r="AA117" s="398"/>
      <c r="AB117" s="398">
        <v>0.2</v>
      </c>
      <c r="AC117" s="398">
        <v>0.47</v>
      </c>
      <c r="AD117" s="398">
        <v>0.8</v>
      </c>
      <c r="AE117" s="398">
        <v>0.4</v>
      </c>
      <c r="AF117" s="398">
        <v>0.17</v>
      </c>
      <c r="AG117" s="398">
        <v>0.2</v>
      </c>
      <c r="AH117" s="398">
        <v>0.37</v>
      </c>
      <c r="AI117" s="398">
        <v>0.7</v>
      </c>
      <c r="AJ117" s="398"/>
      <c r="AK117" s="398"/>
      <c r="AL117" s="398">
        <v>0.1</v>
      </c>
      <c r="AM117" s="398">
        <v>0.1</v>
      </c>
      <c r="AN117" s="398">
        <v>0.54</v>
      </c>
      <c r="AO117" s="398"/>
      <c r="AP117" s="398"/>
      <c r="AQ117" s="398"/>
      <c r="AR117" s="398"/>
      <c r="AS117" s="398"/>
      <c r="AT117" s="398"/>
      <c r="AU117" s="398"/>
      <c r="AV117" s="398"/>
      <c r="AW117" s="398"/>
      <c r="AX117" s="398"/>
      <c r="AY117" s="398"/>
      <c r="AZ117" s="398"/>
      <c r="BA117" s="398"/>
      <c r="BB117" s="398"/>
      <c r="BC117" s="398"/>
      <c r="BD117" s="398"/>
      <c r="BE117" s="398"/>
    </row>
    <row r="118" spans="2:57" ht="12.75">
      <c r="B118" s="399" t="s">
        <v>436</v>
      </c>
      <c r="C118" s="398"/>
      <c r="D118" s="398"/>
      <c r="E118" s="397">
        <v>100</v>
      </c>
      <c r="F118" s="397">
        <v>1</v>
      </c>
      <c r="G118" s="398">
        <v>92</v>
      </c>
      <c r="H118" s="398">
        <v>2.65</v>
      </c>
      <c r="I118" s="398">
        <v>12.5</v>
      </c>
      <c r="J118" s="398">
        <v>3.9</v>
      </c>
      <c r="K118" s="398"/>
      <c r="L118" s="398">
        <v>7.6</v>
      </c>
      <c r="M118" s="398">
        <v>0.13</v>
      </c>
      <c r="N118" s="398">
        <v>0.32</v>
      </c>
      <c r="O118" s="398">
        <v>0.09</v>
      </c>
      <c r="P118" s="397">
        <f t="shared" si="3"/>
        <v>0.024999999999999994</v>
      </c>
      <c r="Q118" s="398"/>
      <c r="R118" s="398">
        <v>0.07</v>
      </c>
      <c r="S118" s="398">
        <v>28</v>
      </c>
      <c r="T118" s="398">
        <v>0.06</v>
      </c>
      <c r="U118" s="398">
        <v>22.7</v>
      </c>
      <c r="V118" s="398"/>
      <c r="W118" s="398"/>
      <c r="X118" s="398">
        <v>0.82</v>
      </c>
      <c r="Y118" s="398"/>
      <c r="Z118" s="398"/>
      <c r="AA118" s="398"/>
      <c r="AB118" s="398">
        <v>0.26</v>
      </c>
      <c r="AC118" s="398">
        <v>0.42</v>
      </c>
      <c r="AD118" s="398">
        <v>0.6</v>
      </c>
      <c r="AE118" s="398">
        <v>0.48</v>
      </c>
      <c r="AF118" s="398">
        <v>0.12</v>
      </c>
      <c r="AG118" s="398">
        <v>0.1</v>
      </c>
      <c r="AH118" s="398">
        <v>0.22</v>
      </c>
      <c r="AI118" s="398">
        <v>0.4</v>
      </c>
      <c r="AJ118" s="398"/>
      <c r="AK118" s="398"/>
      <c r="AL118" s="398">
        <v>0.1</v>
      </c>
      <c r="AM118" s="398">
        <v>0.1</v>
      </c>
      <c r="AN118" s="398">
        <v>0.52</v>
      </c>
      <c r="AO118" s="398"/>
      <c r="AP118" s="398"/>
      <c r="AQ118" s="398"/>
      <c r="AR118" s="398"/>
      <c r="AS118" s="398"/>
      <c r="AT118" s="398"/>
      <c r="AU118" s="398"/>
      <c r="AV118" s="398"/>
      <c r="AW118" s="398"/>
      <c r="AX118" s="398"/>
      <c r="AY118" s="398"/>
      <c r="AZ118" s="398"/>
      <c r="BA118" s="398"/>
      <c r="BB118" s="398"/>
      <c r="BC118" s="398"/>
      <c r="BD118" s="398"/>
      <c r="BE118" s="398"/>
    </row>
    <row r="119" spans="2:57" ht="12.75">
      <c r="B119" s="399" t="s">
        <v>437</v>
      </c>
      <c r="C119" s="398"/>
      <c r="D119" s="398"/>
      <c r="E119" s="397">
        <v>100</v>
      </c>
      <c r="F119" s="397">
        <v>1</v>
      </c>
      <c r="G119" s="398">
        <v>91</v>
      </c>
      <c r="H119" s="398">
        <v>0.95</v>
      </c>
      <c r="I119" s="398">
        <v>12.4</v>
      </c>
      <c r="J119" s="398">
        <v>4.5</v>
      </c>
      <c r="K119" s="398"/>
      <c r="L119" s="398">
        <v>13.4</v>
      </c>
      <c r="M119" s="398">
        <v>0.23</v>
      </c>
      <c r="N119" s="398">
        <v>0.29</v>
      </c>
      <c r="O119" s="398">
        <v>0.09</v>
      </c>
      <c r="P119" s="397">
        <f t="shared" si="3"/>
        <v>-0.02500000000000001</v>
      </c>
      <c r="Q119" s="398"/>
      <c r="R119" s="398">
        <v>0.07</v>
      </c>
      <c r="S119" s="398"/>
      <c r="T119" s="398">
        <v>0.06</v>
      </c>
      <c r="U119" s="398"/>
      <c r="V119" s="398"/>
      <c r="W119" s="398"/>
      <c r="X119" s="398">
        <v>0.6</v>
      </c>
      <c r="Y119" s="398"/>
      <c r="Z119" s="398"/>
      <c r="AA119" s="398"/>
      <c r="AB119" s="398">
        <v>0.2</v>
      </c>
      <c r="AC119" s="398">
        <v>0.4</v>
      </c>
      <c r="AD119" s="398">
        <v>1</v>
      </c>
      <c r="AE119" s="398">
        <v>0.3</v>
      </c>
      <c r="AF119" s="398">
        <v>15</v>
      </c>
      <c r="AG119" s="398"/>
      <c r="AH119" s="398">
        <v>15</v>
      </c>
      <c r="AI119" s="398">
        <v>0.5</v>
      </c>
      <c r="AJ119" s="398"/>
      <c r="AK119" s="398"/>
      <c r="AL119" s="398"/>
      <c r="AM119" s="398"/>
      <c r="AN119" s="398">
        <v>0.58</v>
      </c>
      <c r="AO119" s="398"/>
      <c r="AP119" s="398"/>
      <c r="AQ119" s="398"/>
      <c r="AR119" s="398"/>
      <c r="AS119" s="398"/>
      <c r="AT119" s="398"/>
      <c r="AU119" s="398"/>
      <c r="AV119" s="398"/>
      <c r="AW119" s="398"/>
      <c r="AX119" s="398"/>
      <c r="AY119" s="398"/>
      <c r="AZ119" s="398"/>
      <c r="BA119" s="398"/>
      <c r="BB119" s="398"/>
      <c r="BC119" s="398"/>
      <c r="BD119" s="398"/>
      <c r="BE119" s="398"/>
    </row>
    <row r="120" spans="2:57" ht="12.75">
      <c r="B120" s="399" t="s">
        <v>438</v>
      </c>
      <c r="C120" s="398"/>
      <c r="D120" s="398"/>
      <c r="E120" s="397">
        <v>100</v>
      </c>
      <c r="F120" s="397">
        <v>1</v>
      </c>
      <c r="G120" s="398">
        <v>94</v>
      </c>
      <c r="H120" s="398">
        <v>2.1</v>
      </c>
      <c r="I120" s="398">
        <v>17</v>
      </c>
      <c r="J120" s="398">
        <v>1</v>
      </c>
      <c r="K120" s="398"/>
      <c r="L120" s="398"/>
      <c r="M120" s="398">
        <v>1.5</v>
      </c>
      <c r="N120" s="398">
        <v>1.2</v>
      </c>
      <c r="O120" s="398">
        <v>1.2</v>
      </c>
      <c r="P120" s="397">
        <f t="shared" si="3"/>
        <v>0.44999999999999996</v>
      </c>
      <c r="Q120" s="398">
        <v>3.5</v>
      </c>
      <c r="R120" s="398">
        <v>1.05</v>
      </c>
      <c r="S120" s="398">
        <v>12</v>
      </c>
      <c r="T120" s="398">
        <v>1.6</v>
      </c>
      <c r="U120" s="398">
        <v>7</v>
      </c>
      <c r="V120" s="398">
        <v>4400</v>
      </c>
      <c r="W120" s="398">
        <v>1320</v>
      </c>
      <c r="X120" s="398">
        <v>0.59</v>
      </c>
      <c r="Y120" s="398"/>
      <c r="Z120" s="398"/>
      <c r="AA120" s="398"/>
      <c r="AB120" s="398">
        <v>0.33</v>
      </c>
      <c r="AC120" s="398">
        <v>1.07</v>
      </c>
      <c r="AD120" s="398">
        <v>1.7</v>
      </c>
      <c r="AE120" s="398">
        <v>1.47</v>
      </c>
      <c r="AF120" s="398">
        <v>0.57</v>
      </c>
      <c r="AG120" s="398">
        <v>0.57</v>
      </c>
      <c r="AH120" s="398">
        <v>1.14</v>
      </c>
      <c r="AI120" s="398">
        <v>0.72</v>
      </c>
      <c r="AJ120" s="398"/>
      <c r="AK120" s="398"/>
      <c r="AL120" s="398">
        <v>0.36</v>
      </c>
      <c r="AM120" s="398">
        <v>0.36</v>
      </c>
      <c r="AN120" s="398">
        <v>0.94</v>
      </c>
      <c r="AO120" s="398"/>
      <c r="AP120" s="398"/>
      <c r="AQ120" s="398"/>
      <c r="AR120" s="398"/>
      <c r="AS120" s="398"/>
      <c r="AT120" s="398"/>
      <c r="AU120" s="398"/>
      <c r="AV120" s="398"/>
      <c r="AW120" s="398"/>
      <c r="AX120" s="398"/>
      <c r="AY120" s="398"/>
      <c r="AZ120" s="398"/>
      <c r="BA120" s="398"/>
      <c r="BB120" s="398"/>
      <c r="BC120" s="398"/>
      <c r="BD120" s="398"/>
      <c r="BE120" s="398"/>
    </row>
    <row r="121" spans="2:57" ht="12.75">
      <c r="B121" s="399" t="s">
        <v>439</v>
      </c>
      <c r="C121" s="398"/>
      <c r="D121" s="398"/>
      <c r="E121" s="397">
        <v>100</v>
      </c>
      <c r="F121" s="397">
        <v>1</v>
      </c>
      <c r="G121" s="398">
        <v>94</v>
      </c>
      <c r="H121" s="398">
        <v>1.9</v>
      </c>
      <c r="I121" s="398">
        <v>12</v>
      </c>
      <c r="J121" s="398">
        <v>0.7</v>
      </c>
      <c r="K121" s="398"/>
      <c r="L121" s="398"/>
      <c r="M121" s="398">
        <v>0.87</v>
      </c>
      <c r="N121" s="398">
        <v>0.79</v>
      </c>
      <c r="O121" s="398">
        <v>0.79</v>
      </c>
      <c r="P121" s="397">
        <f t="shared" si="3"/>
        <v>0.35500000000000004</v>
      </c>
      <c r="Q121" s="398">
        <v>1.2</v>
      </c>
      <c r="R121" s="398">
        <v>1.5</v>
      </c>
      <c r="S121" s="398">
        <v>7</v>
      </c>
      <c r="T121" s="398">
        <v>1.3</v>
      </c>
      <c r="U121" s="398">
        <v>3</v>
      </c>
      <c r="V121" s="398">
        <v>1980</v>
      </c>
      <c r="W121" s="398">
        <v>900</v>
      </c>
      <c r="X121" s="398">
        <v>0.4</v>
      </c>
      <c r="Y121" s="398"/>
      <c r="Z121" s="398"/>
      <c r="AA121" s="398"/>
      <c r="AB121" s="398">
        <v>0.2</v>
      </c>
      <c r="AC121" s="398">
        <v>0.9</v>
      </c>
      <c r="AD121" s="398">
        <v>1.2</v>
      </c>
      <c r="AE121" s="398">
        <v>1.1</v>
      </c>
      <c r="AF121" s="398">
        <v>0.2</v>
      </c>
      <c r="AG121" s="398">
        <v>0.3</v>
      </c>
      <c r="AH121" s="398">
        <v>0.5</v>
      </c>
      <c r="AI121" s="398">
        <v>0.4</v>
      </c>
      <c r="AJ121" s="398"/>
      <c r="AK121" s="398"/>
      <c r="AL121" s="398">
        <v>0.2</v>
      </c>
      <c r="AM121" s="398">
        <v>0.2</v>
      </c>
      <c r="AN121" s="398">
        <v>0.7</v>
      </c>
      <c r="AO121" s="398"/>
      <c r="AP121" s="398"/>
      <c r="AQ121" s="398"/>
      <c r="AR121" s="398"/>
      <c r="AS121" s="398"/>
      <c r="AT121" s="398"/>
      <c r="AU121" s="398"/>
      <c r="AV121" s="398"/>
      <c r="AW121" s="398"/>
      <c r="AX121" s="398"/>
      <c r="AY121" s="398"/>
      <c r="AZ121" s="398"/>
      <c r="BA121" s="398"/>
      <c r="BB121" s="398"/>
      <c r="BC121" s="398"/>
      <c r="BD121" s="398"/>
      <c r="BE121" s="398"/>
    </row>
    <row r="122" spans="2:57" ht="12.75">
      <c r="B122" s="399" t="s">
        <v>440</v>
      </c>
      <c r="C122" s="398"/>
      <c r="D122" s="398"/>
      <c r="E122" s="397">
        <v>100</v>
      </c>
      <c r="F122" s="397">
        <v>1</v>
      </c>
      <c r="G122" s="398">
        <v>93</v>
      </c>
      <c r="H122" s="398">
        <v>2.64</v>
      </c>
      <c r="I122" s="398">
        <v>14</v>
      </c>
      <c r="J122" s="398">
        <v>3.5</v>
      </c>
      <c r="K122" s="398"/>
      <c r="L122" s="398">
        <v>6</v>
      </c>
      <c r="M122" s="398">
        <v>0.28</v>
      </c>
      <c r="N122" s="398">
        <v>0.71</v>
      </c>
      <c r="O122" s="398">
        <v>0.19</v>
      </c>
      <c r="P122" s="397">
        <f t="shared" si="3"/>
        <v>0.04999999999999999</v>
      </c>
      <c r="Q122" s="398">
        <v>1.6</v>
      </c>
      <c r="R122" s="398">
        <v>0.12</v>
      </c>
      <c r="S122" s="398">
        <v>5</v>
      </c>
      <c r="T122" s="398">
        <v>0.1</v>
      </c>
      <c r="U122" s="398">
        <v>45</v>
      </c>
      <c r="V122" s="398">
        <v>3711</v>
      </c>
      <c r="W122" s="398">
        <v>1298</v>
      </c>
      <c r="X122" s="398">
        <v>0.85</v>
      </c>
      <c r="Y122" s="398"/>
      <c r="Z122" s="398"/>
      <c r="AA122" s="398"/>
      <c r="AB122" s="398">
        <v>0.45</v>
      </c>
      <c r="AC122" s="398">
        <v>0.71</v>
      </c>
      <c r="AD122" s="398"/>
      <c r="AE122" s="398">
        <v>0.65</v>
      </c>
      <c r="AF122" s="398">
        <v>0.34</v>
      </c>
      <c r="AG122" s="398">
        <v>0.25</v>
      </c>
      <c r="AH122" s="398">
        <v>0.59</v>
      </c>
      <c r="AI122" s="398">
        <v>0.67</v>
      </c>
      <c r="AJ122" s="398"/>
      <c r="AK122" s="398"/>
      <c r="AL122" s="398">
        <v>0.13</v>
      </c>
      <c r="AM122" s="398">
        <v>0.13</v>
      </c>
      <c r="AN122" s="398">
        <v>0.81</v>
      </c>
      <c r="AO122" s="398"/>
      <c r="AP122" s="398"/>
      <c r="AQ122" s="398"/>
      <c r="AR122" s="398"/>
      <c r="AS122" s="398"/>
      <c r="AT122" s="398"/>
      <c r="AU122" s="398"/>
      <c r="AV122" s="398"/>
      <c r="AW122" s="398"/>
      <c r="AX122" s="398"/>
      <c r="AY122" s="398"/>
      <c r="AZ122" s="398"/>
      <c r="BA122" s="398"/>
      <c r="BB122" s="398"/>
      <c r="BC122" s="398"/>
      <c r="BD122" s="398"/>
      <c r="BE122" s="398"/>
    </row>
    <row r="123" spans="2:57" ht="12.75">
      <c r="B123" s="399" t="s">
        <v>441</v>
      </c>
      <c r="C123" s="398"/>
      <c r="D123" s="398"/>
      <c r="E123" s="397">
        <v>100</v>
      </c>
      <c r="F123" s="397">
        <v>1</v>
      </c>
      <c r="G123" s="398">
        <v>93</v>
      </c>
      <c r="H123" s="398">
        <v>2.16</v>
      </c>
      <c r="I123" s="398">
        <v>48.5</v>
      </c>
      <c r="J123" s="398">
        <v>2</v>
      </c>
      <c r="K123" s="398"/>
      <c r="L123" s="398">
        <v>2.7</v>
      </c>
      <c r="M123" s="398">
        <v>0.5</v>
      </c>
      <c r="N123" s="398">
        <v>1.6</v>
      </c>
      <c r="O123" s="398">
        <v>0.45</v>
      </c>
      <c r="P123" s="397">
        <f t="shared" si="3"/>
        <v>0.2</v>
      </c>
      <c r="Q123" s="398">
        <v>1.88</v>
      </c>
      <c r="R123" s="398">
        <v>0.08</v>
      </c>
      <c r="S123" s="398">
        <v>12.8</v>
      </c>
      <c r="T123" s="398">
        <v>0.1</v>
      </c>
      <c r="U123" s="398">
        <v>99.2</v>
      </c>
      <c r="V123" s="398">
        <v>2860</v>
      </c>
      <c r="W123" s="398">
        <v>1310</v>
      </c>
      <c r="X123" s="398">
        <v>2.6</v>
      </c>
      <c r="Y123" s="398"/>
      <c r="Z123" s="398"/>
      <c r="AA123" s="398"/>
      <c r="AB123" s="398">
        <v>1.4</v>
      </c>
      <c r="AC123" s="398">
        <v>2.9</v>
      </c>
      <c r="AD123" s="398">
        <v>2.6</v>
      </c>
      <c r="AE123" s="398">
        <v>3.8</v>
      </c>
      <c r="AF123" s="398">
        <v>0.8</v>
      </c>
      <c r="AG123" s="398">
        <v>0.6</v>
      </c>
      <c r="AH123" s="398">
        <v>1.4</v>
      </c>
      <c r="AI123" s="398">
        <v>0.3</v>
      </c>
      <c r="AJ123" s="398"/>
      <c r="AK123" s="398"/>
      <c r="AL123" s="398">
        <v>0.5</v>
      </c>
      <c r="AM123" s="398">
        <v>0.5</v>
      </c>
      <c r="AN123" s="398">
        <v>2.9</v>
      </c>
      <c r="AO123" s="398"/>
      <c r="AP123" s="398"/>
      <c r="AQ123" s="398"/>
      <c r="AR123" s="398"/>
      <c r="AS123" s="398"/>
      <c r="AT123" s="398"/>
      <c r="AU123" s="398"/>
      <c r="AV123" s="398"/>
      <c r="AW123" s="398"/>
      <c r="AX123" s="398"/>
      <c r="AY123" s="398"/>
      <c r="AZ123" s="398"/>
      <c r="BA123" s="398"/>
      <c r="BB123" s="398"/>
      <c r="BC123" s="398"/>
      <c r="BD123" s="398"/>
      <c r="BE123" s="398"/>
    </row>
  </sheetData>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Georgia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University of Georgia</dc:creator>
  <cp:keywords/>
  <dc:description/>
  <cp:lastModifiedBy>University of Georgia</cp:lastModifiedBy>
  <cp:lastPrinted>2002-03-11T20:42:42Z</cp:lastPrinted>
  <dcterms:created xsi:type="dcterms:W3CDTF">2000-09-28T18:54:21Z</dcterms:created>
  <dcterms:modified xsi:type="dcterms:W3CDTF">2002-05-06T19:28:33Z</dcterms:modified>
  <cp:category/>
  <cp:version/>
  <cp:contentType/>
  <cp:contentStatus/>
</cp:coreProperties>
</file>